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7496" windowHeight="9492" tabRatio="534" activeTab="0"/>
  </bookViews>
  <sheets>
    <sheet name="ORDENES CONTRACTUALES 2014" sheetId="1" r:id="rId1"/>
    <sheet name="CONTRATOS 2011" sheetId="2" state="hidden" r:id="rId2"/>
  </sheets>
  <definedNames>
    <definedName name="_xlnm._FilterDatabase" localSheetId="1" hidden="1">'CONTRATOS 2011'!$A$1:$AV$27</definedName>
    <definedName name="ADMINISTRATIVO">'CONTRATOS 2011'!#REF!</definedName>
    <definedName name="ASISTENCIAL">'CONTRATOS 2011'!#REF!</definedName>
    <definedName name="PROCESO">'CONTRATOS 2011'!#REF!</definedName>
    <definedName name="PROCESO_ASIST">'CONTRATOS 2011'!#REF!</definedName>
  </definedNames>
  <calcPr fullCalcOnLoad="1"/>
</workbook>
</file>

<file path=xl/comments2.xml><?xml version="1.0" encoding="utf-8"?>
<comments xmlns="http://schemas.openxmlformats.org/spreadsheetml/2006/main">
  <authors>
    <author>faristizabal</author>
    <author>MALDANAE</author>
    <author>smmunozb</author>
  </authors>
  <commentList>
    <comment ref="M1" authorId="0">
      <text>
        <r>
          <rPr>
            <sz val="8"/>
            <rFont val="Tahoma"/>
            <family val="2"/>
          </rPr>
          <t>REGISTRE SI ES PERSONA NATURAL O JURIDCA COMO (COOPERATIVA, EMPRESA Y FUNDACIÓN) SEGÚN SEA CASO.</t>
        </r>
      </text>
    </comment>
    <comment ref="N1" authorId="0">
      <text>
        <r>
          <rPr>
            <sz val="8"/>
            <rFont val="Tahoma"/>
            <family val="2"/>
          </rPr>
          <t>REGISTRE NUMERICAMENTE LA CAPACIDAD ECONOMICA, QUE TIENE EL CONTRATISTA DE ACUERDO A REGISTRO CAMARA DE COMERCIO.</t>
        </r>
      </text>
    </comment>
    <comment ref="O1" authorId="0">
      <text>
        <r>
          <rPr>
            <b/>
            <sz val="8"/>
            <rFont val="Tahoma"/>
            <family val="2"/>
          </rPr>
          <t xml:space="preserve">REGISTRE SI EL PROCESO REALIZADO FUE CONTRATACION DIRECTA O  PROCESO LICITATORIO  </t>
        </r>
      </text>
    </comment>
    <comment ref="P1" authorId="0">
      <text>
        <r>
          <rPr>
            <sz val="8"/>
            <rFont val="Tahoma"/>
            <family val="2"/>
          </rPr>
          <t xml:space="preserve">REGISTRE SI EL CONTRATO PRESTACION SERVICIO, OBRA PÚBLICA ,SUMINISTRO,  MANTENIMIENTO ETC.
</t>
        </r>
      </text>
    </comment>
    <comment ref="Q1" authorId="0">
      <text>
        <r>
          <rPr>
            <sz val="8"/>
            <rFont val="Tahoma"/>
            <family val="2"/>
          </rPr>
          <t>REGISTRE LA CONFIGURACION JURIDICA DE CONTRATISTA COMO  UNION TEMPORAL, CON SORCIO ETC.</t>
        </r>
      </text>
    </comment>
    <comment ref="X2" authorId="1">
      <text>
        <r>
          <rPr>
            <b/>
            <sz val="8"/>
            <rFont val="Tahoma"/>
            <family val="2"/>
          </rPr>
          <t>MALDANAE:</t>
        </r>
        <r>
          <rPr>
            <sz val="8"/>
            <rFont val="Tahoma"/>
            <family val="2"/>
          </rPr>
          <t xml:space="preserve">
SE REALIZA LIBERACION DE PRESUPUESTO, SEGÚN RESOLUCION No.182 de 2,010 y modificacion 1</t>
        </r>
      </text>
    </comment>
    <comment ref="BI1" authorId="2">
      <text>
        <r>
          <rPr>
            <b/>
            <sz val="9"/>
            <rFont val="Tahoma"/>
            <family val="2"/>
          </rPr>
          <t>ADMINISTRATIVOS</t>
        </r>
        <r>
          <rPr>
            <sz val="9"/>
            <rFont val="Tahoma"/>
            <family val="2"/>
          </rPr>
          <t xml:space="preserve">
</t>
        </r>
      </text>
    </comment>
    <comment ref="BM1" authorId="2">
      <text>
        <r>
          <rPr>
            <b/>
            <sz val="9"/>
            <rFont val="Tahoma"/>
            <family val="2"/>
          </rPr>
          <t>ASISTENCIALES</t>
        </r>
        <r>
          <rPr>
            <sz val="9"/>
            <rFont val="Tahoma"/>
            <family val="2"/>
          </rPr>
          <t xml:space="preserve">
</t>
        </r>
      </text>
    </comment>
  </commentList>
</comments>
</file>

<file path=xl/sharedStrings.xml><?xml version="1.0" encoding="utf-8"?>
<sst xmlns="http://schemas.openxmlformats.org/spreadsheetml/2006/main" count="447" uniqueCount="252">
  <si>
    <t>9 Meses</t>
  </si>
  <si>
    <t>3 Meses</t>
  </si>
  <si>
    <t>PLANNING CONSULTING LTDA</t>
  </si>
  <si>
    <t>Calle 12B No. 71D-31</t>
  </si>
  <si>
    <t>gerencia@planningconsultingltda.com</t>
  </si>
  <si>
    <t>FEBRERO</t>
  </si>
  <si>
    <t>SERVICIOS</t>
  </si>
  <si>
    <t xml:space="preserve">CLINICA MARLY S.A </t>
  </si>
  <si>
    <t xml:space="preserve">JACINTO ALIRIO SALAMANCA BONILLA </t>
  </si>
  <si>
    <t>Cll, 57 No. 8 B -05 piso 2</t>
  </si>
  <si>
    <r>
      <t>Prestar el servicio de compra, distribución, suministro y dispensación de medicamentos para los usuarios de la Sede Bogotá</t>
    </r>
    <r>
      <rPr>
        <sz val="10"/>
        <color indexed="62"/>
        <rFont val="Arial"/>
        <family val="2"/>
      </rPr>
      <t xml:space="preserve"> </t>
    </r>
    <r>
      <rPr>
        <sz val="10"/>
        <color indexed="8"/>
        <rFont val="Arial"/>
        <family val="2"/>
      </rPr>
      <t>de la Unidad de Servicios de Salud (UNISALUD) de la Universidad Nacional de Colombia.</t>
    </r>
  </si>
  <si>
    <t xml:space="preserve">Prestar en sus instalaciones el servicio de salud a los afiliados y beneficiarios adscritos a la Unidad de Servicios de Salud - UNISALUD, así como a los afiliados y beneficiarios de otras Universidades estatales (cuando aplique) cuyos servicios se enecuentren contratados con UNISALUD </t>
  </si>
  <si>
    <t xml:space="preserve">SILVIA CRISTINA PEÑA CUELLAR </t>
  </si>
  <si>
    <t xml:space="preserve">ÁREA DE ASEGURAMIENTO </t>
  </si>
  <si>
    <t xml:space="preserve">MEDICAMENTOS - MEDICAMENTOS CONVENIO </t>
  </si>
  <si>
    <t xml:space="preserve">8 Meses </t>
  </si>
  <si>
    <t>SOR MARIA LUISA ROJAS ZAFRA</t>
  </si>
  <si>
    <t xml:space="preserve">ORLANDO JARAMILLO JARAMILLO </t>
  </si>
  <si>
    <t xml:space="preserve">GARCIA PEREZ MEDICA Y COMPAÑÍA - GARPER MEDICA LTDA </t>
  </si>
  <si>
    <t>ANA PATRICIA CARDONA LENIS</t>
  </si>
  <si>
    <t xml:space="preserve">CALLE 45 No. 22-02 , 2º Piso </t>
  </si>
  <si>
    <t>garpermedica@etb.net.co</t>
  </si>
  <si>
    <t xml:space="preserve">LIGA COLOMBIANA CONTRA EL CANCER </t>
  </si>
  <si>
    <t>OLGA SANTAMARIA DE FERNANDEZ</t>
  </si>
  <si>
    <t xml:space="preserve">CALLE 78 No. 12 A 30 </t>
  </si>
  <si>
    <t>6348555 6348045 6347186</t>
  </si>
  <si>
    <t>presidencia@ligacancercolombia.org</t>
  </si>
  <si>
    <t>´22002000021300101</t>
  </si>
  <si>
    <t>Calle 119 No. 7-75</t>
  </si>
  <si>
    <t>Calle 45F No, 16A-11</t>
  </si>
  <si>
    <t>3274444 EXT 519/2851736</t>
  </si>
  <si>
    <t>mercadeo@clinicanueva.com</t>
  </si>
  <si>
    <t>Nota: 1.La informaciòn correspondiente  a liquidaciones y terminaciones  es suministrada por la abogada Viviana Ramos</t>
  </si>
  <si>
    <t xml:space="preserve"> Nota: 2  Se incluyen en esta base, las liquidaciones  efectivamente legalizadas, es decir con la fecha  de liquidaciòn establecida y firmada por las partes , teniendo en cuenta  la informaciòn suministrada por la encargada del proceso.</t>
  </si>
  <si>
    <t>CARLOS ALBERTO CARDONA MEJIA</t>
  </si>
  <si>
    <t>Diag. 115 A No. 70 C 75</t>
  </si>
  <si>
    <t>5938210-2530748</t>
  </si>
  <si>
    <t>gerente@shaio.org</t>
  </si>
  <si>
    <t>lcsalgado@cardioinfantil,org</t>
  </si>
  <si>
    <t>CONGREGACION DE DOMINICAS DE SANTA CATALINA DE SENA- CLINICA NUEVA</t>
  </si>
  <si>
    <t>ALVARO MEDARDO SALCEDO SAAVEDRA</t>
  </si>
  <si>
    <t>VIGENCIA</t>
  </si>
  <si>
    <t>OBJETO</t>
  </si>
  <si>
    <t>PLAZO</t>
  </si>
  <si>
    <t>Fuente 1, :Para los contratos, ods, odc y atis se toma el fìsico de cada expediente</t>
  </si>
  <si>
    <t>CONT</t>
  </si>
  <si>
    <t>Calle 50 No. 9-67</t>
  </si>
  <si>
    <t>3436600 ext 1316-2317</t>
  </si>
  <si>
    <t>direccion.comercial@marly.com.co</t>
  </si>
  <si>
    <t>Juridica</t>
  </si>
  <si>
    <t>PRESTACION SERVICIOS</t>
  </si>
  <si>
    <t>2200200002080020231</t>
  </si>
  <si>
    <t>IPS</t>
  </si>
  <si>
    <t>1 AÑO</t>
  </si>
  <si>
    <t>FUNDACION CADIO INFANTIL - INSTITUTO DE CARDIOLOGIA</t>
  </si>
  <si>
    <t xml:space="preserve">VIGENTE </t>
  </si>
  <si>
    <t>MAYO</t>
  </si>
  <si>
    <t>FUNDACION ABOOD SHAIO</t>
  </si>
  <si>
    <t>NOMBRE</t>
  </si>
  <si>
    <t>NIT. - CEDULA</t>
  </si>
  <si>
    <t>REPRESENTANTE LEGAL</t>
  </si>
  <si>
    <t>C.C. RL</t>
  </si>
  <si>
    <t>DIRECCION</t>
  </si>
  <si>
    <t>TELEFONO</t>
  </si>
  <si>
    <t>e-mail</t>
  </si>
  <si>
    <t xml:space="preserve">VALOR INICIAL </t>
  </si>
  <si>
    <t xml:space="preserve"> CDP</t>
  </si>
  <si>
    <t>FECHA CDP</t>
  </si>
  <si>
    <t xml:space="preserve">No. REGISTRO </t>
  </si>
  <si>
    <t>FECHA REGISTRO</t>
  </si>
  <si>
    <t>VALOR ADICION</t>
  </si>
  <si>
    <t>FECHA SUSCRIPCION ADICION</t>
  </si>
  <si>
    <t>No. CDP ADICION</t>
  </si>
  <si>
    <t>FECHA CDP ADICION</t>
  </si>
  <si>
    <t>No. REGISTRO ADICION</t>
  </si>
  <si>
    <t>FECHA CRP ADICION</t>
  </si>
  <si>
    <t>CODIGO RUBRO</t>
  </si>
  <si>
    <t>NOMBRE RUBRO</t>
  </si>
  <si>
    <t>VALOR TOTAL CTO</t>
  </si>
  <si>
    <t xml:space="preserve">SUSCRIPCION </t>
  </si>
  <si>
    <t>INICIACION</t>
  </si>
  <si>
    <t>PRORROGA</t>
  </si>
  <si>
    <t>F. SUSCRIPCION PRORROGA</t>
  </si>
  <si>
    <t>INICIO PRORROGA</t>
  </si>
  <si>
    <t>TERMINACION PRORROGA</t>
  </si>
  <si>
    <t xml:space="preserve">FECHA SUSCRIPCION SUSPENSION </t>
  </si>
  <si>
    <t>FEHCA INICIO SUSPENSION</t>
  </si>
  <si>
    <t>FEHCA TERMINACION SUSPENSION</t>
  </si>
  <si>
    <t>TERMINACION</t>
  </si>
  <si>
    <t>LIQUIDACION</t>
  </si>
  <si>
    <t>IDENTIFICACION</t>
  </si>
  <si>
    <t>CARGO</t>
  </si>
  <si>
    <t>NATURALEZA JURIDICA</t>
  </si>
  <si>
    <t>CAPACIDAD DEL CONTRATISTA</t>
  </si>
  <si>
    <t>MODALIDAD PROCESO</t>
  </si>
  <si>
    <t xml:space="preserve">NATURALEZA CONTRATO </t>
  </si>
  <si>
    <t>CONFIGURACION JURIDICA CTA</t>
  </si>
  <si>
    <t>N/A</t>
  </si>
  <si>
    <t>2 MESES</t>
  </si>
  <si>
    <t>HUGO VASQUEZ CRUZ</t>
  </si>
  <si>
    <t>VIGENTE</t>
  </si>
  <si>
    <t>NEYDA SANCHEZ VERGARA</t>
  </si>
  <si>
    <t>SONIA ENISA SAMAN VARGAS</t>
  </si>
  <si>
    <t>Calle 163 A No. 13B-60</t>
  </si>
  <si>
    <t>6672727-6672828-6717506</t>
  </si>
  <si>
    <t>ASESORA DE PLANEACION Y SISTEMAS DE INFORMACION</t>
  </si>
  <si>
    <t xml:space="preserve">MARZO </t>
  </si>
  <si>
    <t>SERVICIO</t>
  </si>
  <si>
    <t xml:space="preserve">SERVICIOS MEDICOS ASISTENCIALES </t>
  </si>
  <si>
    <t>CAJA COLOMBIANA DE SUBSIDIO FAMILIAR</t>
  </si>
  <si>
    <t>Av de la Amèricas No,.  68 A-03</t>
  </si>
  <si>
    <t>luz.castillaA@colsubsidio.com</t>
  </si>
  <si>
    <t>DIRECTOR SEDE BOGOTA</t>
  </si>
  <si>
    <t>LA PREVISORA S.A  COMPAÑÍA DE SEGUROS</t>
  </si>
  <si>
    <t>alirio.salamanca@previsora.gov.co</t>
  </si>
  <si>
    <t xml:space="preserve">Expedir Póliza de Seguro  de responsabilidad civil Profesional Para Instituciones  Médicas  que eventualmente  se le pueda imputar a  la Unidad de Servicios de Salud – UNISALUD , por daños y lesiones causadas  al personal  académico, empleados públicos y trabajadores oficiales y pensionados directamente o a través de otras instituciones  públicas, privadas o mixtas  que presten servicios, para las Sedes de Bogotá, Medellín, Manizales y  Palmira </t>
  </si>
  <si>
    <t>100,107, 36,152,39</t>
  </si>
  <si>
    <t>22002000021300207</t>
  </si>
  <si>
    <t>SEGUROS SALUD</t>
  </si>
  <si>
    <t>REINICIO</t>
  </si>
  <si>
    <t>TIPO</t>
  </si>
  <si>
    <t xml:space="preserve">OBSERVACIONES </t>
  </si>
  <si>
    <t xml:space="preserve">TARIFAS </t>
  </si>
  <si>
    <t xml:space="preserve">ESTADO </t>
  </si>
  <si>
    <t xml:space="preserve">No. </t>
  </si>
  <si>
    <t xml:space="preserve">MES </t>
  </si>
  <si>
    <t xml:space="preserve">VIGENCIA </t>
  </si>
  <si>
    <t>No. CONT</t>
  </si>
  <si>
    <t xml:space="preserve">OBJETO </t>
  </si>
  <si>
    <t xml:space="preserve">PLAZO </t>
  </si>
  <si>
    <t>Fuente 2, :Para liquidaciones se toma como base el reporte  envìado  por la encargada del proceso</t>
  </si>
  <si>
    <t xml:space="preserve">5 Meses </t>
  </si>
  <si>
    <t>FANNY YOLANDA BARRANTES MUÑOZ</t>
  </si>
  <si>
    <t>Calle 45 C No. 22-02</t>
  </si>
  <si>
    <t>milena.forero@clinicapalermo.com.co   maria.reyes@clinicapalermo.com.co</t>
  </si>
  <si>
    <t>22002000021300103 22002000021300102 ´22002000021300101</t>
  </si>
  <si>
    <t xml:space="preserve">SERVICIOS MEDICOS ASISTENCIALES - CONVENIOS  - SERVICIOS MEDICOS ASISTENCIALES -                               SERVICIO DE APOYO DIAGNOSTICO Y TERAPEUTICO </t>
  </si>
  <si>
    <t>3381215 -  3381216 5727777</t>
  </si>
  <si>
    <t>´22002000021300102 ´22002000021300101</t>
  </si>
  <si>
    <t xml:space="preserve">SERVICIOS MEDICOS ASISTENCIALES - CONVENIOS  - SERVICIOS MEDICOS ASISTENCIALES -            </t>
  </si>
  <si>
    <t>318</t>
  </si>
  <si>
    <t>367</t>
  </si>
  <si>
    <t>316</t>
  </si>
  <si>
    <t>366</t>
  </si>
  <si>
    <t xml:space="preserve">SERVICIOS MEDICOS ASISTENCIALES - CONVENIOS  - SERVICIOS MEDICOS ASISTENCIALES -                               </t>
  </si>
  <si>
    <t>315</t>
  </si>
  <si>
    <t>365</t>
  </si>
  <si>
    <t>PLAZO EN DÍAS</t>
  </si>
  <si>
    <t>DÍAS HASTA EL 28-02-12</t>
  </si>
  <si>
    <t>VALOR DEL DÍA</t>
  </si>
  <si>
    <t>SUMA HASTA EL 28 DE FEBRERO DE 2012</t>
  </si>
  <si>
    <t>FECHA PROYECTADA</t>
  </si>
  <si>
    <t>JEFE DIVISIÓN NACIONAL ADMINISTRATIVA Y FINANCIERA</t>
  </si>
  <si>
    <t>326</t>
  </si>
  <si>
    <t>386</t>
  </si>
  <si>
    <t xml:space="preserve">FUNDACIÓN SANTA FE DE BOGOTA </t>
  </si>
  <si>
    <t xml:space="preserve">HENRRY MAURICIO GALLARDO LOZANO </t>
  </si>
  <si>
    <t>info@fsfb.org.co</t>
  </si>
  <si>
    <t xml:space="preserve">Prestar el servicio de suministro de medicamentos para los usuarios de la Sede Bogotá de la Unidad de Servicios de Salud (UNISALUD) de la Universidad Nacional de Colombia </t>
  </si>
  <si>
    <t>417                418</t>
  </si>
  <si>
    <t>´22002000010200102  ´22002000010200108</t>
  </si>
  <si>
    <t xml:space="preserve">SUMINISTRO </t>
  </si>
  <si>
    <t xml:space="preserve">Calle 24 No. 29-45 </t>
  </si>
  <si>
    <t>5600520 ext 4925 fax 4915</t>
  </si>
  <si>
    <t>maria.gutierrez@mederi.com.co</t>
  </si>
  <si>
    <t>310</t>
  </si>
  <si>
    <t>450</t>
  </si>
  <si>
    <t>´22002000021300101 22002000021300103</t>
  </si>
  <si>
    <t>SERVICIOS MEDICOS ASISTENCIALES  - SERVICIO DE APOYO DIAGNOSTCO Y TERAPEUTICO</t>
  </si>
  <si>
    <t xml:space="preserve">LUIS EDUARDO CAVELIER CASTRO </t>
  </si>
  <si>
    <t>´22002000021300201</t>
  </si>
  <si>
    <t xml:space="preserve">MANTENIMIENTO SALUD </t>
  </si>
  <si>
    <t xml:space="preserve">CONGREGACIÓN DE LAS HERMANAS DE LA CARIDAD DE LA PRESENTACIÓN DE LA SANTISIMA VIRGEN CLINICA PALERMO </t>
  </si>
  <si>
    <t xml:space="preserve">COMPUNET S.A </t>
  </si>
  <si>
    <t xml:space="preserve">MAURICIO MORALES RIGUEROS </t>
  </si>
  <si>
    <t>Cra 50 No. 100-22</t>
  </si>
  <si>
    <t>mauricio.morales@grupoenet.com</t>
  </si>
  <si>
    <t>Prestar el servicio de mantenimiento y soporte al Sistema Integrado de Servicios de Salud SISSNET, UNISALUD Sede Bogota, Medellín, Manizales, Palmira de conformidad con lo ofertado por el CONTRATISTA en la propuesta presentada de fecha 25 de mayo de 2011.</t>
  </si>
  <si>
    <t xml:space="preserve">MARGY JULIETA SAENZ BOLIVAR </t>
  </si>
  <si>
    <t>ADRIANA MARCELA VIZCAINO  BEJARANO</t>
  </si>
  <si>
    <t>Prestar el servicio de mantenimiento y sostenimiento del proceso de costos para la Unidad de Servicios de Salud de la Universidad Nacional de Colombia - UNISALUD Sede Bogotá, Medellín, Plamira y Manizales,</t>
  </si>
  <si>
    <t>CORPORACIÓN HOSPITALARIA  JUAN CIUDAD  - MEDERI</t>
  </si>
  <si>
    <t xml:space="preserve">5727777 7420560 5727786 ext 280 elsa cortes </t>
  </si>
  <si>
    <t>59             120           159           342</t>
  </si>
  <si>
    <t>10/03/2011       10/03/2011      10/03/2011       14/03/2011</t>
  </si>
  <si>
    <t>169                           218                       260                                             594</t>
  </si>
  <si>
    <t>130         203            191         509</t>
  </si>
  <si>
    <t>170             219             261                 601</t>
  </si>
  <si>
    <t>10/05/2011        13/05/2011         17/05/2011         13/05/2011</t>
  </si>
  <si>
    <t xml:space="preserve">REMUNERACIÓN SERVICIOS TECNICOS - MANTENIMIENTO SALUD </t>
  </si>
  <si>
    <t>´22001000020400101 ´22002000021300201</t>
  </si>
  <si>
    <t>LIQUIDADO  19/07/2011</t>
  </si>
  <si>
    <t>PROCESO</t>
  </si>
  <si>
    <t>SUBPROCESO</t>
  </si>
  <si>
    <t>PERFIL</t>
  </si>
  <si>
    <t>ASIG. MES 2011</t>
  </si>
  <si>
    <t>ASEGURAMIENTO ASIST</t>
  </si>
  <si>
    <t xml:space="preserve">SERV. DE APOYO DIAGNOSTICO, TRATAMIENTO Y REHABILITACION </t>
  </si>
  <si>
    <t xml:space="preserve">PRESTACIÒN DE SERVICIOS DE SALUD  HOSPITALARIOS Y AMBULATORIOS </t>
  </si>
  <si>
    <t>observaciones</t>
  </si>
  <si>
    <t>poliza de responsabilidad civil</t>
  </si>
  <si>
    <t>no hay perfil tarifas propias</t>
  </si>
  <si>
    <t>servicios de mantenimiento</t>
  </si>
  <si>
    <t>sistema de costos</t>
  </si>
  <si>
    <t>OTROSI MODIFICATORIO No.2 , MEDIANTE EL CUAL SE DISMINUYE EL PLAZO DEL CONTRATO (5 MESES Y 16 DÍAS) QUEDANDO DEL 15/04/2011 AL 30/09/2011</t>
  </si>
  <si>
    <t>726</t>
  </si>
  <si>
    <t>846</t>
  </si>
  <si>
    <t>_</t>
  </si>
  <si>
    <t>04/08/2011 16/08/2011</t>
  </si>
  <si>
    <t>662  / 777</t>
  </si>
  <si>
    <t>19/07/2011 10/08/2011</t>
  </si>
  <si>
    <t>732  / 859</t>
  </si>
  <si>
    <t>04/08/2011 06/09/2011</t>
  </si>
  <si>
    <t>15 Días   / 1 Mes</t>
  </si>
  <si>
    <t>01/08/2011 16/08/2011</t>
  </si>
  <si>
    <t>02/08/2011 17/08/2011</t>
  </si>
  <si>
    <t>16/08/2011 16/09/2011</t>
  </si>
  <si>
    <t xml:space="preserve">FINALIZADO </t>
  </si>
  <si>
    <t>X</t>
  </si>
  <si>
    <t xml:space="preserve">TERMIANDO </t>
  </si>
  <si>
    <t xml:space="preserve">TERMINACIÓN INICIAL </t>
  </si>
  <si>
    <t>FECHA FINAL TERMINACIÓN</t>
  </si>
  <si>
    <t>TIPO DE ORDEN CONTRACTUAL</t>
  </si>
  <si>
    <t>MODIFICACIONES</t>
  </si>
  <si>
    <t>NIT. - CÉDULA</t>
  </si>
  <si>
    <t>FECHA SUSCRIPCIÓN ADICIÓN</t>
  </si>
  <si>
    <t>VALOR ADICIÓN</t>
  </si>
  <si>
    <t xml:space="preserve">SUSCRIPCIÓN </t>
  </si>
  <si>
    <t>INICIACIÓN</t>
  </si>
  <si>
    <t>PRÓRROGA</t>
  </si>
  <si>
    <t>F. SUSCRIPCIÓN PRÓRROGA</t>
  </si>
  <si>
    <t>INICIO PRÓRROGA</t>
  </si>
  <si>
    <t>TERMINACIÓN PRÓRROGA</t>
  </si>
  <si>
    <t xml:space="preserve">FECHA SUSCRIPCIÓN SUSPENSIÓN </t>
  </si>
  <si>
    <t>FECHA TERMINACIÓN SUSPENSIÓN</t>
  </si>
  <si>
    <t>ÓRDENES DE COMPRA SUSCRITAS</t>
  </si>
  <si>
    <t>ADICIONES Y PRÓRROGAS DE ODC DEL AÑO 2014 SUSCRITAS</t>
  </si>
  <si>
    <t>ÓRDENES DE PRESTACIÓN DE SERVICIOS SUSCRITAS</t>
  </si>
  <si>
    <t>ADICIONES Y PRÓRROGAS DE ODS DEL AÑO 2014 SUSCRITAS</t>
  </si>
  <si>
    <t>ODS</t>
  </si>
  <si>
    <t>GIRALDO GOMEZ CAROLINA</t>
  </si>
  <si>
    <t>NARANJO MEJIA LUZ ELENA</t>
  </si>
  <si>
    <t>RIVILLAS SILVA CLAUDIA CECILIA</t>
  </si>
  <si>
    <t>VILLAMIZAR RUBIO JORGE RAFAEL</t>
  </si>
  <si>
    <t>ORDEN CONTRACTUAL MENOR. PRESTAR LOS SERVICIOS DE ODONTOLOGÍA EN LA ESPECIALIDAD DE ENDODONCIA; PROCEDIMIENTOS QUE INCLUYEN: TRATAMIENTO ENDODONTICO CONVENCIONAL, MICROCIRUGÍA ENDODONTICA, BLANQUEAMIENTO DE DIENTES NO VITALES, MANEJO DEL TRAUMA DENTO-ALVEOLAR, ANÁLISIS MICROSCÓPICO DE LA ESTRUCTURA DENTAL, DESCOMPRESIÓN NO QUIRÚRGICA DE LA LESIÓN PERIAPICAL.</t>
  </si>
  <si>
    <t>ORDEN CONTRACTUAL MENOR. PRESTAR LOS SERVICIOS DE CIRUGIA ORAL, CONSULTA ESPECIALIZADA, EXODONCIA DE INCLUIDOS, EXODONCIAS NORMALES, Y TODA CLASE DE CIRUGIA EN LA CAVIDAD ORAL Y MANEJO DE TRASTORNOS DE LA ARTICULACION TEMPORAMANDIBULAR(ATM).</t>
  </si>
  <si>
    <t>ORDEN CONTRACTUAL MENOR. PRESTAR LOS SERVICIOS PROFESIONALES DE PERIODONCIA COMO CONSULTA PERIODONTAL, RASPAJE Y ALISADO RADICULAR A CAMPO CERRADO O ABIERTO, GINGIVECTOMIA, ALARGAMIENTO CORONAL, CIRUGÍA MUCOGINGIVAL, TERAPIA RESECTIVA (HEMISECCIÓN Y AMPUTACIÓN), MANTENIMIENTO PERIODONTAL.</t>
  </si>
  <si>
    <t>ORDEN CONTRACTUAL MENOR. PRESTAR LOS SERVICIOS EN LA ESPECIALIDAD DE OTORRINOLARINGOLOGÍA PARA LA REALIZACION DE CONSULTA, PROCEDIMIENTOS DIAGNOSTICOS Y QUIRURGICOS</t>
  </si>
  <si>
    <t>1601/2014</t>
  </si>
  <si>
    <t>FEChA INICIO SUSPENSIÓN</t>
  </si>
  <si>
    <t>RELACIÓN ACUERDOS CONTRACTUALES SUSCRITOS EN LA SEDE MANIZALES</t>
  </si>
  <si>
    <t>ADD-1</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</si>
</sst>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Red]&quot;$&quot;\ #,##0"/>
    <numFmt numFmtId="173" formatCode="[$-C0A]dd\-mmm\-yy;@"/>
    <numFmt numFmtId="174" formatCode="000"/>
    <numFmt numFmtId="175" formatCode="000\ 00\ 00"/>
    <numFmt numFmtId="176" formatCode="000\ 000\ 00\ 00"/>
    <numFmt numFmtId="177" formatCode="d/mm/yyyy;@"/>
    <numFmt numFmtId="178" formatCode="#,##0\ _€"/>
    <numFmt numFmtId="179" formatCode="[$-C0A]d\-mmm\-yy;@"/>
    <numFmt numFmtId="180" formatCode="_(&quot;$&quot;\ * #,##0_);_(&quot;$&quot;\ * \(#,##0\);_(&quot;$&quot;\ * &quot;-&quot;??_);_(@_)"/>
    <numFmt numFmtId="181" formatCode="_(* #,##0_);_(* \(#,##0\);_(* &quot;-&quot;??_);_(@_)"/>
    <numFmt numFmtId="182" formatCode="_ &quot;$&quot;\ * #,##0_ ;_ &quot;$&quot;\ * \-#,##0_ ;_ &quot;$&quot;\ * &quot;-&quot;??_ ;_ @_ "/>
    <numFmt numFmtId="183" formatCode="&quot;$&quot;\ #,##0;[Red]&quot;$&quot;\ \-#,##0"/>
    <numFmt numFmtId="184" formatCode="#,##0;[Red]#,##0"/>
    <numFmt numFmtId="185" formatCode="0;[Red]0"/>
    <numFmt numFmtId="186" formatCode="dd/mm/yyyy;@"/>
  </numFmts>
  <fonts count="59">
    <font>
      <sz val="11"/>
      <color theme="1"/>
      <name val="Calibri"/>
      <family val="2"/>
    </font>
    <font>
      <sz val="11"/>
      <color indexed="8"/>
      <name val="Calibri"/>
      <family val="2"/>
    </font>
    <font>
      <b/>
      <sz val="8"/>
      <name val="Arial"/>
      <family val="2"/>
    </font>
    <font>
      <sz val="8"/>
      <name val="Arial"/>
      <family val="2"/>
    </font>
    <font>
      <sz val="8"/>
      <name val="Tahoma"/>
      <family val="2"/>
    </font>
    <font>
      <b/>
      <sz val="8"/>
      <name val="Tahoma"/>
      <family val="2"/>
    </font>
    <font>
      <sz val="10"/>
      <name val="Arial"/>
      <family val="2"/>
    </font>
    <font>
      <sz val="10"/>
      <color indexed="8"/>
      <name val="Arial"/>
      <family val="2"/>
    </font>
    <font>
      <sz val="8"/>
      <color indexed="8"/>
      <name val="Arial"/>
      <family val="2"/>
    </font>
    <font>
      <sz val="8"/>
      <name val="Calibri"/>
      <family val="2"/>
    </font>
    <font>
      <sz val="10"/>
      <color indexed="62"/>
      <name val="Arial"/>
      <family val="2"/>
    </font>
    <font>
      <sz val="9"/>
      <name val="Arial"/>
      <family val="2"/>
    </font>
    <font>
      <sz val="11"/>
      <name val="Arial"/>
      <family val="2"/>
    </font>
    <font>
      <sz val="9"/>
      <name val="Tahoma"/>
      <family val="2"/>
    </font>
    <font>
      <b/>
      <sz val="9"/>
      <name val="Tahoma"/>
      <family val="2"/>
    </font>
    <font>
      <b/>
      <sz val="11"/>
      <color indexed="8"/>
      <name val="Calibri"/>
      <family val="2"/>
    </font>
    <font>
      <b/>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Arial"/>
      <family val="2"/>
    </font>
    <font>
      <sz val="9"/>
      <color indexed="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9"/>
      <color theme="1"/>
      <name val="Calibri"/>
      <family val="2"/>
    </font>
    <font>
      <b/>
      <sz val="1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border>
    <border>
      <left/>
      <right/>
      <top style="thin"/>
      <bottom/>
    </border>
    <border>
      <left style="thin"/>
      <right/>
      <top style="thin"/>
      <bottom/>
    </border>
    <border>
      <left style="thin"/>
      <right/>
      <top/>
      <bottom/>
    </border>
    <border>
      <left style="thin"/>
      <right/>
      <top style="thin"/>
      <bottom style="thin"/>
    </border>
    <border>
      <left style="thin"/>
      <right style="thin"/>
      <top/>
      <bottom style="thin"/>
    </border>
    <border>
      <left/>
      <right style="thin"/>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31" borderId="0" applyNumberFormat="0" applyBorder="0" applyAlignment="0" applyProtection="0"/>
    <xf numFmtId="0" fontId="6" fillId="0" borderId="0">
      <alignment/>
      <protection/>
    </xf>
    <xf numFmtId="0" fontId="0"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31">
    <xf numFmtId="0" fontId="0" fillId="0" borderId="0" xfId="0" applyFont="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172" fontId="2" fillId="33" borderId="11" xfId="50" applyNumberFormat="1" applyFont="1" applyFill="1" applyBorder="1" applyAlignment="1">
      <alignment horizontal="center" vertical="center" wrapText="1"/>
    </xf>
    <xf numFmtId="173" fontId="2" fillId="33" borderId="11" xfId="0" applyNumberFormat="1" applyFont="1" applyFill="1" applyBorder="1" applyAlignment="1">
      <alignment horizontal="center" vertical="center" wrapText="1"/>
    </xf>
    <xf numFmtId="172" fontId="2" fillId="33" borderId="11" xfId="0" applyNumberFormat="1" applyFont="1" applyFill="1" applyBorder="1" applyAlignment="1">
      <alignment horizontal="center" vertical="center" wrapText="1"/>
    </xf>
    <xf numFmtId="0" fontId="0" fillId="0" borderId="0" xfId="0" applyBorder="1" applyAlignment="1">
      <alignment/>
    </xf>
    <xf numFmtId="172"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0" fontId="7" fillId="0" borderId="0" xfId="0" applyFont="1" applyAlignment="1">
      <alignment/>
    </xf>
    <xf numFmtId="0" fontId="7" fillId="0" borderId="10" xfId="0" applyFont="1" applyBorder="1" applyAlignment="1">
      <alignment/>
    </xf>
    <xf numFmtId="44" fontId="7" fillId="0" borderId="10" xfId="50" applyFont="1" applyBorder="1" applyAlignment="1">
      <alignment/>
    </xf>
    <xf numFmtId="173" fontId="2" fillId="33"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73" fontId="3" fillId="0" borderId="0" xfId="0" applyNumberFormat="1" applyFont="1" applyFill="1" applyBorder="1" applyAlignment="1">
      <alignment horizontal="center" vertical="center" wrapText="1"/>
    </xf>
    <xf numFmtId="43" fontId="7" fillId="0" borderId="10" xfId="47" applyFont="1" applyBorder="1" applyAlignment="1">
      <alignment/>
    </xf>
    <xf numFmtId="9" fontId="7" fillId="0" borderId="10" xfId="56" applyFont="1" applyBorder="1" applyAlignment="1">
      <alignment/>
    </xf>
    <xf numFmtId="0" fontId="2" fillId="33" borderId="12" xfId="0"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0" fontId="2" fillId="0" borderId="0" xfId="0" applyFont="1" applyBorder="1" applyAlignment="1">
      <alignment vertical="center"/>
    </xf>
    <xf numFmtId="0" fontId="2" fillId="33" borderId="10" xfId="0" applyFont="1" applyFill="1" applyBorder="1" applyAlignment="1">
      <alignment horizontal="center" vertical="center" wrapText="1"/>
    </xf>
    <xf numFmtId="172" fontId="2" fillId="33" borderId="10" xfId="50" applyNumberFormat="1" applyFont="1" applyFill="1" applyBorder="1" applyAlignment="1">
      <alignment horizontal="center" vertical="center" wrapText="1"/>
    </xf>
    <xf numFmtId="0" fontId="0" fillId="0" borderId="0" xfId="0" applyFont="1" applyAlignment="1">
      <alignment/>
    </xf>
    <xf numFmtId="173" fontId="0" fillId="0" borderId="0" xfId="0" applyNumberFormat="1" applyAlignment="1">
      <alignment/>
    </xf>
    <xf numFmtId="0" fontId="2" fillId="33" borderId="13" xfId="0" applyFont="1" applyFill="1" applyBorder="1" applyAlignment="1">
      <alignment horizontal="center" vertical="center" wrapText="1"/>
    </xf>
    <xf numFmtId="173" fontId="2" fillId="33" borderId="14" xfId="0" applyNumberFormat="1" applyFont="1" applyFill="1" applyBorder="1" applyAlignment="1">
      <alignment horizontal="center" vertical="center" wrapText="1"/>
    </xf>
    <xf numFmtId="0" fontId="8" fillId="0" borderId="0" xfId="0" applyFont="1" applyAlignment="1">
      <alignment/>
    </xf>
    <xf numFmtId="173" fontId="6" fillId="34" borderId="10" xfId="0" applyNumberFormat="1"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horizontal="center"/>
    </xf>
    <xf numFmtId="49" fontId="7" fillId="0" borderId="10" xfId="0" applyNumberFormat="1" applyFont="1" applyBorder="1" applyAlignment="1">
      <alignment horizontal="center" vertical="center" wrapText="1"/>
    </xf>
    <xf numFmtId="0" fontId="7" fillId="0" borderId="0" xfId="0" applyFont="1" applyAlignment="1">
      <alignment horizontal="justify"/>
    </xf>
    <xf numFmtId="0" fontId="8" fillId="0" borderId="10" xfId="0" applyFont="1" applyBorder="1" applyAlignment="1">
      <alignment horizontal="center" vertical="center" wrapText="1"/>
    </xf>
    <xf numFmtId="3" fontId="44" fillId="0" borderId="10" xfId="45" applyNumberFormat="1" applyFill="1" applyBorder="1" applyAlignment="1" applyProtection="1">
      <alignment horizontal="center" vertical="center" wrapText="1"/>
      <protection/>
    </xf>
    <xf numFmtId="3" fontId="6" fillId="0" borderId="10" xfId="0" applyNumberFormat="1" applyFont="1" applyFill="1" applyBorder="1" applyAlignment="1">
      <alignment horizontal="left" vertical="center" wrapText="1"/>
    </xf>
    <xf numFmtId="0" fontId="2" fillId="35" borderId="10" xfId="0" applyFont="1" applyFill="1" applyBorder="1" applyAlignment="1">
      <alignment horizontal="center" vertical="center" wrapText="1"/>
    </xf>
    <xf numFmtId="178" fontId="2" fillId="35"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9" fontId="2" fillId="35" borderId="15"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54" fillId="0" borderId="0" xfId="0" applyNumberFormat="1" applyFont="1" applyAlignment="1">
      <alignment/>
    </xf>
    <xf numFmtId="3" fontId="11" fillId="0" borderId="10" xfId="0" applyNumberFormat="1" applyFont="1" applyFill="1" applyBorder="1" applyAlignment="1">
      <alignment horizontal="center" vertical="center" wrapText="1"/>
    </xf>
    <xf numFmtId="3" fontId="7" fillId="0" borderId="0" xfId="0" applyNumberFormat="1" applyFont="1" applyAlignment="1">
      <alignment/>
    </xf>
    <xf numFmtId="0" fontId="7" fillId="0" borderId="10" xfId="0" applyFont="1" applyBorder="1" applyAlignment="1">
      <alignment horizontal="justify"/>
    </xf>
    <xf numFmtId="0" fontId="2" fillId="36"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3" fontId="12" fillId="37" borderId="17" xfId="0" applyNumberFormat="1" applyFont="1" applyFill="1" applyBorder="1" applyAlignment="1">
      <alignment horizontal="center" vertical="center" wrapText="1"/>
    </xf>
    <xf numFmtId="3" fontId="12" fillId="37" borderId="17" xfId="0" applyNumberFormat="1" applyFont="1" applyFill="1" applyBorder="1" applyAlignment="1">
      <alignment horizontal="right" vertical="center"/>
    </xf>
    <xf numFmtId="44" fontId="7" fillId="0" borderId="10" xfId="50" applyFont="1" applyBorder="1" applyAlignment="1" applyProtection="1">
      <alignment/>
      <protection/>
    </xf>
    <xf numFmtId="173" fontId="6" fillId="0"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172" fontId="7" fillId="0" borderId="0" xfId="0" applyNumberFormat="1" applyFont="1" applyAlignment="1">
      <alignment/>
    </xf>
    <xf numFmtId="3" fontId="12" fillId="37" borderId="17" xfId="0" applyNumberFormat="1" applyFont="1" applyFill="1" applyBorder="1" applyAlignment="1" applyProtection="1">
      <alignment horizontal="right" vertical="center"/>
      <protection/>
    </xf>
    <xf numFmtId="3" fontId="12" fillId="37" borderId="17" xfId="0" applyNumberFormat="1" applyFont="1" applyFill="1" applyBorder="1" applyAlignment="1" applyProtection="1">
      <alignment horizontal="center" vertical="center" wrapText="1"/>
      <protection/>
    </xf>
    <xf numFmtId="0" fontId="7" fillId="0" borderId="10" xfId="0" applyFont="1" applyBorder="1" applyAlignment="1" applyProtection="1">
      <alignment/>
      <protection/>
    </xf>
    <xf numFmtId="17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center"/>
      <protection/>
    </xf>
    <xf numFmtId="3" fontId="6" fillId="0" borderId="10" xfId="0" applyNumberFormat="1" applyFont="1" applyFill="1" applyBorder="1" applyAlignment="1" applyProtection="1">
      <alignment horizontal="left" vertical="center" wrapText="1"/>
      <protection/>
    </xf>
    <xf numFmtId="3" fontId="11"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justify"/>
      <protection/>
    </xf>
    <xf numFmtId="172" fontId="6" fillId="0" borderId="10" xfId="0" applyNumberFormat="1" applyFont="1" applyFill="1" applyBorder="1" applyAlignment="1" applyProtection="1">
      <alignment horizontal="right" vertical="center" wrapText="1"/>
      <protection/>
    </xf>
    <xf numFmtId="0" fontId="7" fillId="0" borderId="0" xfId="0" applyFont="1" applyBorder="1" applyAlignment="1">
      <alignment horizontal="center"/>
    </xf>
    <xf numFmtId="3" fontId="6" fillId="0" borderId="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7" fillId="0" borderId="0" xfId="0" applyFont="1" applyBorder="1" applyAlignment="1">
      <alignment/>
    </xf>
    <xf numFmtId="49" fontId="7" fillId="0" borderId="0" xfId="0" applyNumberFormat="1" applyFont="1" applyBorder="1" applyAlignment="1">
      <alignment horizontal="center" vertical="center" wrapText="1"/>
    </xf>
    <xf numFmtId="0" fontId="7" fillId="0" borderId="0" xfId="0" applyFont="1" applyBorder="1" applyAlignment="1">
      <alignment horizontal="justify"/>
    </xf>
    <xf numFmtId="44" fontId="7" fillId="0" borderId="0" xfId="50" applyFont="1" applyBorder="1" applyAlignment="1">
      <alignment/>
    </xf>
    <xf numFmtId="173" fontId="6" fillId="0" borderId="0" xfId="0" applyNumberFormat="1" applyFont="1" applyFill="1" applyBorder="1" applyAlignment="1">
      <alignment horizontal="center" vertical="center" wrapText="1"/>
    </xf>
    <xf numFmtId="44" fontId="7" fillId="0" borderId="0" xfId="50" applyFont="1" applyBorder="1" applyAlignment="1" applyProtection="1">
      <alignment/>
      <protection/>
    </xf>
    <xf numFmtId="0" fontId="8" fillId="0" borderId="0" xfId="0" applyFont="1" applyBorder="1" applyAlignment="1">
      <alignment horizontal="center" vertical="center" wrapText="1"/>
    </xf>
    <xf numFmtId="172" fontId="6" fillId="0" borderId="0" xfId="0" applyNumberFormat="1" applyFont="1" applyFill="1" applyBorder="1" applyAlignment="1">
      <alignment horizontal="right" vertical="center" wrapText="1"/>
    </xf>
    <xf numFmtId="179"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78" fontId="3" fillId="0" borderId="0" xfId="0" applyNumberFormat="1" applyFont="1" applyFill="1" applyBorder="1" applyAlignment="1" applyProtection="1">
      <alignment horizontal="center" vertical="center" wrapText="1"/>
      <protection/>
    </xf>
    <xf numFmtId="3" fontId="12" fillId="37" borderId="0" xfId="0" applyNumberFormat="1" applyFont="1" applyFill="1" applyBorder="1" applyAlignment="1">
      <alignment horizontal="center" vertical="center" wrapText="1"/>
    </xf>
    <xf numFmtId="3" fontId="12" fillId="37" borderId="0" xfId="0" applyNumberFormat="1" applyFont="1" applyFill="1" applyBorder="1" applyAlignment="1">
      <alignment horizontal="right" vertical="center"/>
    </xf>
    <xf numFmtId="3" fontId="12" fillId="37" borderId="0" xfId="0" applyNumberFormat="1" applyFont="1" applyFill="1" applyBorder="1" applyAlignment="1" applyProtection="1">
      <alignment horizontal="right" vertical="center"/>
      <protection/>
    </xf>
    <xf numFmtId="0" fontId="7" fillId="37" borderId="0" xfId="0" applyFont="1" applyFill="1" applyBorder="1" applyAlignment="1">
      <alignment/>
    </xf>
    <xf numFmtId="0" fontId="3" fillId="38" borderId="14" xfId="0" applyFont="1" applyFill="1" applyBorder="1" applyAlignment="1" applyProtection="1">
      <alignment horizontal="center" vertical="center" wrapText="1"/>
      <protection/>
    </xf>
    <xf numFmtId="0" fontId="7" fillId="0" borderId="16" xfId="0" applyFont="1" applyBorder="1" applyAlignment="1">
      <alignment/>
    </xf>
    <xf numFmtId="0" fontId="7" fillId="0" borderId="16" xfId="0" applyFont="1" applyBorder="1" applyAlignment="1" applyProtection="1">
      <alignment/>
      <protection/>
    </xf>
    <xf numFmtId="0" fontId="7" fillId="0" borderId="18" xfId="0" applyFont="1" applyBorder="1" applyAlignment="1">
      <alignment/>
    </xf>
    <xf numFmtId="0" fontId="7" fillId="0" borderId="18" xfId="0" applyFont="1" applyBorder="1" applyAlignment="1" applyProtection="1">
      <alignment/>
      <protection/>
    </xf>
    <xf numFmtId="0" fontId="8" fillId="37" borderId="0" xfId="0" applyFont="1" applyFill="1" applyBorder="1" applyAlignment="1">
      <alignment/>
    </xf>
    <xf numFmtId="0" fontId="7" fillId="37" borderId="0" xfId="0" applyFont="1" applyFill="1" applyBorder="1" applyAlignment="1" applyProtection="1">
      <alignment/>
      <protection/>
    </xf>
    <xf numFmtId="0" fontId="0" fillId="37" borderId="0" xfId="0" applyFill="1" applyBorder="1" applyAlignment="1">
      <alignment/>
    </xf>
    <xf numFmtId="0" fontId="2" fillId="33" borderId="11"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xf>
    <xf numFmtId="0" fontId="15" fillId="0" borderId="0" xfId="0" applyFont="1" applyAlignment="1">
      <alignment/>
    </xf>
    <xf numFmtId="44" fontId="55" fillId="0" borderId="10" xfId="5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vertical="center" wrapText="1"/>
    </xf>
    <xf numFmtId="14" fontId="55" fillId="0" borderId="10" xfId="0" applyNumberFormat="1" applyFont="1" applyBorder="1" applyAlignment="1">
      <alignment horizontal="center" vertical="center" wrapText="1"/>
    </xf>
    <xf numFmtId="0" fontId="55" fillId="0" borderId="19" xfId="0" applyFont="1" applyBorder="1" applyAlignment="1">
      <alignment vertical="center" wrapText="1"/>
    </xf>
    <xf numFmtId="0" fontId="11" fillId="0" borderId="10" xfId="0" applyNumberFormat="1" applyFont="1" applyFill="1" applyBorder="1" applyAlignment="1">
      <alignment horizontal="justify" vertical="center" wrapText="1"/>
    </xf>
    <xf numFmtId="172" fontId="11" fillId="0" borderId="10" xfId="0" applyNumberFormat="1" applyFont="1" applyFill="1" applyBorder="1" applyAlignment="1">
      <alignment horizontal="right" vertical="center" wrapText="1"/>
    </xf>
    <xf numFmtId="173"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11" fillId="0" borderId="10" xfId="50" applyNumberFormat="1" applyFont="1" applyFill="1" applyBorder="1" applyAlignment="1">
      <alignment horizontal="right" vertical="center" wrapText="1"/>
    </xf>
    <xf numFmtId="0" fontId="16"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173" fontId="16" fillId="0" borderId="10" xfId="0" applyNumberFormat="1" applyFont="1" applyFill="1" applyBorder="1" applyAlignment="1">
      <alignment horizontal="center" vertical="center" wrapText="1"/>
    </xf>
    <xf numFmtId="0" fontId="55" fillId="0" borderId="10" xfId="0" applyFont="1" applyBorder="1" applyAlignment="1">
      <alignment/>
    </xf>
    <xf numFmtId="173" fontId="55" fillId="0" borderId="10" xfId="0" applyNumberFormat="1" applyFont="1" applyBorder="1" applyAlignment="1">
      <alignment/>
    </xf>
    <xf numFmtId="0" fontId="17" fillId="0" borderId="10" xfId="0" applyFont="1" applyBorder="1" applyAlignment="1">
      <alignment/>
    </xf>
    <xf numFmtId="14" fontId="55" fillId="37" borderId="10" xfId="0" applyNumberFormat="1" applyFont="1" applyFill="1" applyBorder="1" applyAlignment="1">
      <alignment horizontal="left" vertical="center" wrapText="1"/>
    </xf>
    <xf numFmtId="0" fontId="56" fillId="0" borderId="10" xfId="0" applyFont="1" applyBorder="1" applyAlignment="1">
      <alignment horizontal="center" vertical="center" wrapText="1"/>
    </xf>
    <xf numFmtId="0" fontId="57" fillId="0" borderId="0" xfId="0" applyFont="1" applyAlignment="1">
      <alignment horizontal="center"/>
    </xf>
    <xf numFmtId="0" fontId="16" fillId="39" borderId="20" xfId="0" applyFont="1" applyFill="1" applyBorder="1" applyAlignment="1">
      <alignment horizontal="center" vertical="center" wrapText="1"/>
    </xf>
    <xf numFmtId="0" fontId="16" fillId="39" borderId="21" xfId="0" applyFont="1" applyFill="1" applyBorder="1" applyAlignment="1">
      <alignment horizontal="center" vertical="center" wrapText="1"/>
    </xf>
    <xf numFmtId="0" fontId="16" fillId="39" borderId="22" xfId="0" applyFont="1" applyFill="1" applyBorder="1" applyAlignment="1">
      <alignment horizontal="center" vertical="center" wrapText="1"/>
    </xf>
    <xf numFmtId="0" fontId="2" fillId="39" borderId="20" xfId="0" applyFont="1" applyFill="1" applyBorder="1" applyAlignment="1">
      <alignment horizontal="center" vertical="center" wrapText="1"/>
    </xf>
    <xf numFmtId="0" fontId="2" fillId="39" borderId="21"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0" fillId="0" borderId="1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irio.salamanca@previsora.gov.co" TargetMode="External" /><Relationship Id="rId2" Type="http://schemas.openxmlformats.org/officeDocument/2006/relationships/hyperlink" Target="mailto:luz.castillaA@colsubsidio.com" TargetMode="External" /><Relationship Id="rId3" Type="http://schemas.openxmlformats.org/officeDocument/2006/relationships/hyperlink" Target="mailto:direccion.comercial@marly.com.co" TargetMode="External" /><Relationship Id="rId4" Type="http://schemas.openxmlformats.org/officeDocument/2006/relationships/hyperlink" Target="mailto:gerente@shaio.org" TargetMode="External" /><Relationship Id="rId5" Type="http://schemas.openxmlformats.org/officeDocument/2006/relationships/hyperlink" Target="mailto:mercadeo@clinicanueva.com" TargetMode="External" /><Relationship Id="rId6" Type="http://schemas.openxmlformats.org/officeDocument/2006/relationships/hyperlink" Target="mailto:lcsalgado@cardioinfantil,org" TargetMode="External" /><Relationship Id="rId7" Type="http://schemas.openxmlformats.org/officeDocument/2006/relationships/hyperlink" Target="mailto:garpermedica@etb.net.co" TargetMode="External" /><Relationship Id="rId8" Type="http://schemas.openxmlformats.org/officeDocument/2006/relationships/hyperlink" Target="mailto:presidencia@ligacancercolombia.org" TargetMode="External" /><Relationship Id="rId9" Type="http://schemas.openxmlformats.org/officeDocument/2006/relationships/hyperlink" Target="mailto:info@fsfb.org.co" TargetMode="External" /><Relationship Id="rId10" Type="http://schemas.openxmlformats.org/officeDocument/2006/relationships/hyperlink" Target="mailto:luz.castillaA@colsubsidio.com" TargetMode="External" /><Relationship Id="rId11" Type="http://schemas.openxmlformats.org/officeDocument/2006/relationships/hyperlink" Target="mailto:maria.gutierrez@mederi.com.co" TargetMode="External" /><Relationship Id="rId12" Type="http://schemas.openxmlformats.org/officeDocument/2006/relationships/hyperlink" Target="mailto:mauricio.morales@grupoenet.com" TargetMode="External" /><Relationship Id="rId13" Type="http://schemas.openxmlformats.org/officeDocument/2006/relationships/hyperlink" Target="mailto:gerencia@planningconsultingltda.com" TargetMode="External" /><Relationship Id="rId14" Type="http://schemas.openxmlformats.org/officeDocument/2006/relationships/hyperlink" Target="mailto:direccion.comercial@marly.com.co" TargetMode="External" /><Relationship Id="rId15" Type="http://schemas.openxmlformats.org/officeDocument/2006/relationships/comments" Target="../comments2.xml" /><Relationship Id="rId16" Type="http://schemas.openxmlformats.org/officeDocument/2006/relationships/vmlDrawing" Target="../drawings/vmlDrawing1.v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L14"/>
  <sheetViews>
    <sheetView tabSelected="1" zoomScale="76" zoomScaleNormal="76" zoomScalePageLayoutView="0" workbookViewId="0" topLeftCell="A1">
      <pane ySplit="3" topLeftCell="A4" activePane="bottomLeft" state="frozen"/>
      <selection pane="topLeft" activeCell="A1" sqref="A1"/>
      <selection pane="bottomLeft" activeCell="I15" sqref="I15"/>
    </sheetView>
  </sheetViews>
  <sheetFormatPr defaultColWidth="11.421875" defaultRowHeight="15"/>
  <cols>
    <col min="1" max="1" width="9.00390625" style="0" customWidth="1"/>
    <col min="2" max="2" width="8.7109375" style="0" bestFit="1" customWidth="1"/>
    <col min="3" max="3" width="9.57421875" style="104" customWidth="1"/>
    <col min="4" max="4" width="26.28125" style="0" customWidth="1"/>
    <col min="5" max="5" width="13.57421875" style="0" customWidth="1"/>
    <col min="6" max="6" width="75.7109375" style="26" customWidth="1"/>
    <col min="7" max="7" width="15.7109375" style="0" customWidth="1"/>
    <col min="8" max="8" width="17.7109375" style="0" customWidth="1"/>
    <col min="9" max="9" width="15.8515625" style="0" customWidth="1"/>
    <col min="10" max="10" width="19.140625" style="0" customWidth="1"/>
    <col min="11" max="11" width="11.28125" style="0" customWidth="1"/>
    <col min="12" max="12" width="15.8515625" style="0" customWidth="1"/>
    <col min="13" max="14" width="13.8515625" style="0" customWidth="1"/>
    <col min="15" max="15" width="14.140625" style="0" customWidth="1"/>
    <col min="16" max="16" width="15.8515625" style="27" customWidth="1"/>
    <col min="17" max="17" width="14.140625" style="0" customWidth="1"/>
    <col min="18" max="18" width="15.57421875" style="0" customWidth="1"/>
    <col min="19" max="19" width="15.8515625" style="0" customWidth="1"/>
    <col min="20" max="20" width="15.57421875" style="0" customWidth="1"/>
    <col min="21" max="21" width="15.140625" style="0" customWidth="1"/>
    <col min="22" max="22" width="12.00390625" style="0" customWidth="1"/>
    <col min="23" max="23" width="16.140625" style="0" customWidth="1"/>
    <col min="24" max="24" width="21.140625" style="9" customWidth="1"/>
    <col min="25" max="194" width="11.421875" style="103" customWidth="1"/>
    <col min="195" max="16384" width="11.421875" style="9" customWidth="1"/>
  </cols>
  <sheetData>
    <row r="1" spans="1:24" ht="23.25">
      <c r="A1" s="123" t="s">
        <v>250</v>
      </c>
      <c r="B1" s="123"/>
      <c r="C1" s="123"/>
      <c r="D1" s="123"/>
      <c r="E1" s="123"/>
      <c r="F1" s="123"/>
      <c r="G1" s="123"/>
      <c r="H1" s="123"/>
      <c r="I1" s="123"/>
      <c r="J1" s="123"/>
      <c r="K1" s="123"/>
      <c r="L1" s="123"/>
      <c r="M1" s="123"/>
      <c r="N1" s="123"/>
      <c r="O1" s="123"/>
      <c r="P1" s="123"/>
      <c r="Q1" s="123"/>
      <c r="R1" s="123"/>
      <c r="S1" s="123"/>
      <c r="T1" s="123"/>
      <c r="U1" s="123"/>
      <c r="V1" s="123"/>
      <c r="W1" s="123"/>
      <c r="X1" s="123"/>
    </row>
    <row r="3" spans="1:194" s="99" customFormat="1" ht="40.5">
      <c r="A3" s="21" t="s">
        <v>41</v>
      </c>
      <c r="B3" s="21" t="s">
        <v>222</v>
      </c>
      <c r="C3" s="22" t="s">
        <v>124</v>
      </c>
      <c r="D3" s="98" t="s">
        <v>58</v>
      </c>
      <c r="E3" s="5" t="s">
        <v>224</v>
      </c>
      <c r="F3" s="98" t="s">
        <v>42</v>
      </c>
      <c r="G3" s="6" t="s">
        <v>65</v>
      </c>
      <c r="H3" s="8" t="s">
        <v>226</v>
      </c>
      <c r="I3" s="7" t="s">
        <v>225</v>
      </c>
      <c r="J3" s="8" t="s">
        <v>78</v>
      </c>
      <c r="K3" s="21" t="s">
        <v>43</v>
      </c>
      <c r="L3" s="7" t="s">
        <v>227</v>
      </c>
      <c r="M3" s="7" t="s">
        <v>228</v>
      </c>
      <c r="N3" s="7" t="s">
        <v>220</v>
      </c>
      <c r="O3" s="98" t="s">
        <v>229</v>
      </c>
      <c r="P3" s="7" t="s">
        <v>230</v>
      </c>
      <c r="Q3" s="7" t="s">
        <v>231</v>
      </c>
      <c r="R3" s="7" t="s">
        <v>232</v>
      </c>
      <c r="S3" s="7" t="s">
        <v>233</v>
      </c>
      <c r="T3" s="7" t="s">
        <v>249</v>
      </c>
      <c r="U3" s="7" t="s">
        <v>234</v>
      </c>
      <c r="V3" s="7" t="s">
        <v>119</v>
      </c>
      <c r="W3" s="7" t="s">
        <v>221</v>
      </c>
      <c r="X3" s="7" t="s">
        <v>223</v>
      </c>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row>
    <row r="4" spans="1:194" s="100" customFormat="1" ht="14.25" customHeight="1">
      <c r="A4" s="127" t="s">
        <v>235</v>
      </c>
      <c r="B4" s="128"/>
      <c r="C4" s="128"/>
      <c r="D4" s="128"/>
      <c r="E4" s="128"/>
      <c r="F4" s="128"/>
      <c r="G4" s="128"/>
      <c r="H4" s="128"/>
      <c r="I4" s="128"/>
      <c r="J4" s="128"/>
      <c r="K4" s="128"/>
      <c r="L4" s="128"/>
      <c r="M4" s="128"/>
      <c r="N4" s="128"/>
      <c r="O4" s="128"/>
      <c r="P4" s="128"/>
      <c r="Q4" s="128"/>
      <c r="R4" s="128"/>
      <c r="S4" s="128"/>
      <c r="T4" s="128"/>
      <c r="U4" s="128"/>
      <c r="V4" s="128"/>
      <c r="W4" s="128"/>
      <c r="X4" s="129"/>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row>
    <row r="5" spans="1:194" s="100" customFormat="1" ht="21.75" customHeight="1">
      <c r="A5" s="107"/>
      <c r="B5" s="113"/>
      <c r="C5" s="113"/>
      <c r="D5" s="121"/>
      <c r="E5" s="46"/>
      <c r="F5" s="110"/>
      <c r="G5" s="114"/>
      <c r="H5" s="111"/>
      <c r="I5" s="112"/>
      <c r="J5" s="114"/>
      <c r="K5" s="122"/>
      <c r="L5" s="112"/>
      <c r="M5" s="112"/>
      <c r="N5" s="112"/>
      <c r="O5" s="112"/>
      <c r="P5" s="112"/>
      <c r="Q5" s="112"/>
      <c r="R5" s="112"/>
      <c r="S5" s="112"/>
      <c r="T5" s="112"/>
      <c r="U5" s="112"/>
      <c r="V5" s="112"/>
      <c r="W5" s="112"/>
      <c r="X5" s="113"/>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row>
    <row r="6" spans="1:194" s="100" customFormat="1" ht="14.25">
      <c r="A6" s="124" t="s">
        <v>236</v>
      </c>
      <c r="B6" s="125"/>
      <c r="C6" s="125"/>
      <c r="D6" s="125"/>
      <c r="E6" s="125"/>
      <c r="F6" s="125"/>
      <c r="G6" s="125"/>
      <c r="H6" s="125"/>
      <c r="I6" s="125"/>
      <c r="J6" s="125"/>
      <c r="K6" s="125"/>
      <c r="L6" s="125"/>
      <c r="M6" s="125"/>
      <c r="N6" s="125"/>
      <c r="O6" s="125"/>
      <c r="P6" s="125"/>
      <c r="Q6" s="125"/>
      <c r="R6" s="125"/>
      <c r="S6" s="125"/>
      <c r="T6" s="125"/>
      <c r="U6" s="125"/>
      <c r="V6" s="125"/>
      <c r="W6" s="125"/>
      <c r="X6" s="126"/>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row>
    <row r="7" spans="1:194" s="100" customFormat="1" ht="14.25">
      <c r="A7" s="113"/>
      <c r="B7" s="113"/>
      <c r="C7" s="115"/>
      <c r="D7" s="116"/>
      <c r="E7" s="46"/>
      <c r="F7" s="110"/>
      <c r="G7" s="114"/>
      <c r="H7" s="111"/>
      <c r="I7" s="112"/>
      <c r="J7" s="111"/>
      <c r="K7" s="111"/>
      <c r="L7" s="117"/>
      <c r="M7" s="112"/>
      <c r="N7" s="112"/>
      <c r="O7" s="112"/>
      <c r="P7" s="112"/>
      <c r="Q7" s="112"/>
      <c r="R7" s="112"/>
      <c r="S7" s="112"/>
      <c r="T7" s="112"/>
      <c r="U7" s="112"/>
      <c r="V7" s="112"/>
      <c r="W7" s="112"/>
      <c r="X7" s="113"/>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row>
    <row r="8" spans="1:194" s="100" customFormat="1" ht="14.25">
      <c r="A8" s="124" t="s">
        <v>237</v>
      </c>
      <c r="B8" s="125"/>
      <c r="C8" s="125"/>
      <c r="D8" s="125"/>
      <c r="E8" s="125"/>
      <c r="F8" s="125"/>
      <c r="G8" s="125"/>
      <c r="H8" s="125"/>
      <c r="I8" s="125"/>
      <c r="J8" s="125"/>
      <c r="K8" s="125"/>
      <c r="L8" s="125"/>
      <c r="M8" s="125"/>
      <c r="N8" s="125"/>
      <c r="O8" s="125"/>
      <c r="P8" s="125"/>
      <c r="Q8" s="125"/>
      <c r="R8" s="125"/>
      <c r="S8" s="125"/>
      <c r="T8" s="125"/>
      <c r="U8" s="125"/>
      <c r="V8" s="125"/>
      <c r="W8" s="125"/>
      <c r="X8" s="126"/>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row>
    <row r="9" spans="1:24" ht="14.25">
      <c r="A9" s="118"/>
      <c r="B9" s="118"/>
      <c r="C9" s="120"/>
      <c r="D9" s="118"/>
      <c r="E9" s="118"/>
      <c r="F9" s="118"/>
      <c r="G9" s="118"/>
      <c r="H9" s="118"/>
      <c r="I9" s="118"/>
      <c r="J9" s="118"/>
      <c r="K9" s="118"/>
      <c r="L9" s="118"/>
      <c r="M9" s="118"/>
      <c r="N9" s="118"/>
      <c r="O9" s="118"/>
      <c r="P9" s="119"/>
      <c r="Q9" s="118"/>
      <c r="R9" s="118"/>
      <c r="S9" s="118"/>
      <c r="T9" s="118"/>
      <c r="U9" s="118"/>
      <c r="V9" s="118"/>
      <c r="W9" s="118"/>
      <c r="X9" s="118"/>
    </row>
    <row r="10" spans="1:24" ht="14.25">
      <c r="A10" s="124" t="s">
        <v>238</v>
      </c>
      <c r="B10" s="125"/>
      <c r="C10" s="125"/>
      <c r="D10" s="125"/>
      <c r="E10" s="125"/>
      <c r="F10" s="125"/>
      <c r="G10" s="125"/>
      <c r="H10" s="125"/>
      <c r="I10" s="125"/>
      <c r="J10" s="125"/>
      <c r="K10" s="125"/>
      <c r="L10" s="125"/>
      <c r="M10" s="125"/>
      <c r="N10" s="125"/>
      <c r="O10" s="125"/>
      <c r="P10" s="125"/>
      <c r="Q10" s="125"/>
      <c r="R10" s="125"/>
      <c r="S10" s="125"/>
      <c r="T10" s="125"/>
      <c r="U10" s="125"/>
      <c r="V10" s="125"/>
      <c r="W10" s="125"/>
      <c r="X10" s="126"/>
    </row>
    <row r="11" spans="1:24" ht="81" customHeight="1">
      <c r="A11" s="107">
        <v>201401</v>
      </c>
      <c r="B11" s="113" t="s">
        <v>239</v>
      </c>
      <c r="C11" s="113">
        <v>15</v>
      </c>
      <c r="D11" s="109" t="s">
        <v>240</v>
      </c>
      <c r="E11" s="106">
        <v>30331183</v>
      </c>
      <c r="F11" s="107" t="s">
        <v>244</v>
      </c>
      <c r="G11" s="105">
        <v>14000000</v>
      </c>
      <c r="H11" s="111">
        <v>5000000</v>
      </c>
      <c r="I11" s="112">
        <v>41977</v>
      </c>
      <c r="J11" s="105">
        <v>19000000</v>
      </c>
      <c r="K11" s="122">
        <v>365</v>
      </c>
      <c r="L11" s="112" t="s">
        <v>248</v>
      </c>
      <c r="M11" s="108">
        <v>41671</v>
      </c>
      <c r="N11" s="108">
        <v>42035</v>
      </c>
      <c r="O11" s="112"/>
      <c r="P11" s="112"/>
      <c r="Q11" s="112"/>
      <c r="R11" s="112"/>
      <c r="S11" s="112"/>
      <c r="T11" s="112"/>
      <c r="U11" s="112"/>
      <c r="V11" s="112"/>
      <c r="W11" s="108">
        <v>42035</v>
      </c>
      <c r="X11" s="130" t="s">
        <v>251</v>
      </c>
    </row>
    <row r="12" spans="1:24" ht="66" customHeight="1">
      <c r="A12" s="107">
        <v>201401</v>
      </c>
      <c r="B12" s="113" t="s">
        <v>239</v>
      </c>
      <c r="C12" s="113">
        <v>16</v>
      </c>
      <c r="D12" s="109" t="s">
        <v>241</v>
      </c>
      <c r="E12" s="106">
        <v>30293469</v>
      </c>
      <c r="F12" s="107" t="s">
        <v>245</v>
      </c>
      <c r="G12" s="105">
        <v>10000000</v>
      </c>
      <c r="H12" s="111">
        <v>1000000</v>
      </c>
      <c r="I12" s="112">
        <v>41984</v>
      </c>
      <c r="J12" s="105">
        <v>11000000</v>
      </c>
      <c r="K12" s="122">
        <v>365</v>
      </c>
      <c r="L12" s="112" t="s">
        <v>248</v>
      </c>
      <c r="M12" s="108">
        <v>41699</v>
      </c>
      <c r="N12" s="108">
        <v>42063</v>
      </c>
      <c r="O12" s="112"/>
      <c r="P12" s="112"/>
      <c r="Q12" s="112"/>
      <c r="R12" s="112"/>
      <c r="S12" s="112"/>
      <c r="T12" s="112"/>
      <c r="U12" s="112"/>
      <c r="V12" s="112"/>
      <c r="W12" s="108">
        <v>42063</v>
      </c>
      <c r="X12" s="130" t="s">
        <v>251</v>
      </c>
    </row>
    <row r="13" spans="1:24" ht="81.75" customHeight="1">
      <c r="A13" s="107">
        <v>201401</v>
      </c>
      <c r="B13" s="113" t="s">
        <v>239</v>
      </c>
      <c r="C13" s="113">
        <v>20</v>
      </c>
      <c r="D13" s="109" t="s">
        <v>242</v>
      </c>
      <c r="E13" s="106">
        <v>30315955</v>
      </c>
      <c r="F13" s="107" t="s">
        <v>246</v>
      </c>
      <c r="G13" s="105">
        <v>3000000</v>
      </c>
      <c r="H13" s="111">
        <v>1500000</v>
      </c>
      <c r="I13" s="112">
        <v>41977</v>
      </c>
      <c r="J13" s="105">
        <v>4500000</v>
      </c>
      <c r="K13" s="122">
        <v>365</v>
      </c>
      <c r="L13" s="112">
        <v>41655</v>
      </c>
      <c r="M13" s="108">
        <v>41699</v>
      </c>
      <c r="N13" s="108">
        <v>42063</v>
      </c>
      <c r="O13" s="112"/>
      <c r="P13" s="112"/>
      <c r="Q13" s="112"/>
      <c r="R13" s="112"/>
      <c r="S13" s="112"/>
      <c r="T13" s="112"/>
      <c r="U13" s="112"/>
      <c r="V13" s="112"/>
      <c r="W13" s="108">
        <v>42063</v>
      </c>
      <c r="X13" s="130" t="s">
        <v>251</v>
      </c>
    </row>
    <row r="14" spans="1:24" ht="69" customHeight="1">
      <c r="A14" s="107">
        <v>201401</v>
      </c>
      <c r="B14" s="113" t="s">
        <v>239</v>
      </c>
      <c r="C14" s="113">
        <v>34</v>
      </c>
      <c r="D14" s="109" t="s">
        <v>243</v>
      </c>
      <c r="E14" s="106">
        <v>14219766</v>
      </c>
      <c r="F14" s="107" t="s">
        <v>247</v>
      </c>
      <c r="G14" s="105">
        <v>6000000</v>
      </c>
      <c r="H14" s="111">
        <v>3000000</v>
      </c>
      <c r="I14" s="112">
        <v>41984</v>
      </c>
      <c r="J14" s="105">
        <v>9000000</v>
      </c>
      <c r="K14" s="122">
        <v>365</v>
      </c>
      <c r="L14" s="112">
        <v>41656</v>
      </c>
      <c r="M14" s="108">
        <v>41699</v>
      </c>
      <c r="N14" s="108">
        <v>42063</v>
      </c>
      <c r="O14" s="112"/>
      <c r="P14" s="112"/>
      <c r="Q14" s="112"/>
      <c r="R14" s="112"/>
      <c r="S14" s="112"/>
      <c r="T14" s="112"/>
      <c r="U14" s="112"/>
      <c r="V14" s="112"/>
      <c r="W14" s="108">
        <v>42063</v>
      </c>
      <c r="X14" s="130" t="s">
        <v>251</v>
      </c>
    </row>
  </sheetData>
  <sheetProtection/>
  <protectedRanges>
    <protectedRange sqref="E5" name="Rango1_7_3"/>
    <protectedRange sqref="D11:E11" name="Rango1_1_5_3"/>
    <protectedRange sqref="D13:E13" name="Rango1_1_7_7"/>
  </protectedRanges>
  <mergeCells count="5">
    <mergeCell ref="A1:X1"/>
    <mergeCell ref="A6:X6"/>
    <mergeCell ref="A8:X8"/>
    <mergeCell ref="A10:X10"/>
    <mergeCell ref="A4:X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K52"/>
  <sheetViews>
    <sheetView zoomScalePageLayoutView="0" workbookViewId="0" topLeftCell="BT1">
      <selection activeCell="A1" sqref="A1"/>
    </sheetView>
  </sheetViews>
  <sheetFormatPr defaultColWidth="11.421875" defaultRowHeight="15"/>
  <cols>
    <col min="1" max="1" width="12.140625" style="13" customWidth="1"/>
    <col min="2" max="2" width="12.00390625" style="13" bestFit="1" customWidth="1"/>
    <col min="3" max="5" width="11.421875" style="13" customWidth="1"/>
    <col min="6" max="6" width="61.00390625" style="13" customWidth="1"/>
    <col min="7" max="7" width="13.8515625" style="13" customWidth="1"/>
    <col min="8" max="8" width="35.28125" style="13" customWidth="1"/>
    <col min="9" max="9" width="12.8515625" style="13" customWidth="1"/>
    <col min="10" max="10" width="25.57421875" style="13" customWidth="1"/>
    <col min="11" max="11" width="21.421875" style="13" customWidth="1"/>
    <col min="12" max="12" width="32.421875" style="13" customWidth="1"/>
    <col min="13" max="13" width="13.57421875" style="13" customWidth="1"/>
    <col min="14" max="14" width="13.421875" style="13" customWidth="1"/>
    <col min="15" max="15" width="11.421875" style="13" customWidth="1"/>
    <col min="16" max="16" width="14.7109375" style="13" customWidth="1"/>
    <col min="17" max="17" width="14.8515625" style="13" customWidth="1"/>
    <col min="18" max="18" width="59.00390625" style="13" customWidth="1"/>
    <col min="19" max="19" width="20.00390625" style="13" customWidth="1"/>
    <col min="20" max="20" width="11.421875" style="33" customWidth="1"/>
    <col min="21" max="21" width="14.140625" style="13" customWidth="1"/>
    <col min="22" max="23" width="11.421875" style="13" customWidth="1"/>
    <col min="24" max="24" width="28.140625" style="13" customWidth="1"/>
    <col min="25" max="29" width="11.421875" style="13" customWidth="1"/>
    <col min="30" max="30" width="20.7109375" style="33" customWidth="1"/>
    <col min="31" max="31" width="43.57421875" style="33" customWidth="1"/>
    <col min="32" max="32" width="14.140625" style="13" customWidth="1"/>
    <col min="33" max="35" width="11.421875" style="13" customWidth="1"/>
    <col min="36" max="36" width="13.57421875" style="13" customWidth="1"/>
    <col min="37" max="37" width="18.00390625" style="13" customWidth="1"/>
    <col min="38" max="38" width="14.421875" style="13" customWidth="1"/>
    <col min="39" max="42" width="11.421875" style="13" customWidth="1"/>
    <col min="43" max="43" width="17.8515625" style="13" customWidth="1"/>
    <col min="44" max="44" width="11.421875" style="13" customWidth="1"/>
    <col min="45" max="45" width="18.421875" style="13" customWidth="1"/>
    <col min="46" max="46" width="20.28125" style="13" customWidth="1"/>
    <col min="47" max="47" width="19.57421875" style="13" customWidth="1"/>
    <col min="48" max="48" width="19.421875" style="13" customWidth="1"/>
    <col min="49" max="50" width="11.421875" style="13" customWidth="1"/>
    <col min="51" max="51" width="36.28125" style="13" customWidth="1"/>
    <col min="52" max="52" width="36.28125" style="13" hidden="1" customWidth="1"/>
    <col min="53" max="55" width="0" style="13" hidden="1" customWidth="1"/>
    <col min="56" max="56" width="11.421875" style="13" customWidth="1"/>
    <col min="57" max="57" width="13.140625" style="13" customWidth="1"/>
    <col min="58" max="58" width="14.7109375" style="13" customWidth="1"/>
    <col min="59" max="59" width="13.8515625" style="13" customWidth="1"/>
    <col min="60" max="60" width="11.421875" style="13" customWidth="1"/>
    <col min="61" max="61" width="22.140625" style="13" bestFit="1" customWidth="1"/>
    <col min="62" max="62" width="20.140625" style="13" bestFit="1" customWidth="1"/>
    <col min="63" max="63" width="20.57421875" style="13" customWidth="1"/>
    <col min="64" max="64" width="13.00390625" style="13" customWidth="1"/>
    <col min="65" max="65" width="22.140625" style="13" bestFit="1" customWidth="1"/>
    <col min="66" max="66" width="20.140625" style="13" bestFit="1" customWidth="1"/>
    <col min="67" max="67" width="20.57421875" style="13" customWidth="1"/>
    <col min="68" max="68" width="12.421875" style="13" customWidth="1"/>
    <col min="69" max="69" width="35.7109375" style="13" customWidth="1"/>
    <col min="70" max="88" width="11.421875" style="89" customWidth="1"/>
    <col min="89" max="16384" width="11.421875" style="13" customWidth="1"/>
  </cols>
  <sheetData>
    <row r="1" spans="1:88" s="30" customFormat="1" ht="60" customHeight="1">
      <c r="A1" s="24" t="s">
        <v>124</v>
      </c>
      <c r="B1" s="24" t="s">
        <v>125</v>
      </c>
      <c r="C1" s="24" t="s">
        <v>126</v>
      </c>
      <c r="D1" s="24" t="s">
        <v>45</v>
      </c>
      <c r="E1" s="24" t="s">
        <v>127</v>
      </c>
      <c r="F1" s="28" t="s">
        <v>58</v>
      </c>
      <c r="G1" s="24" t="s">
        <v>59</v>
      </c>
      <c r="H1" s="24" t="s">
        <v>60</v>
      </c>
      <c r="I1" s="24" t="s">
        <v>61</v>
      </c>
      <c r="J1" s="24" t="s">
        <v>62</v>
      </c>
      <c r="K1" s="24" t="s">
        <v>63</v>
      </c>
      <c r="L1" s="24" t="s">
        <v>64</v>
      </c>
      <c r="M1" s="24" t="s">
        <v>92</v>
      </c>
      <c r="N1" s="24" t="s">
        <v>93</v>
      </c>
      <c r="O1" s="24" t="s">
        <v>94</v>
      </c>
      <c r="P1" s="24" t="s">
        <v>95</v>
      </c>
      <c r="Q1" s="24" t="s">
        <v>96</v>
      </c>
      <c r="R1" s="24" t="s">
        <v>128</v>
      </c>
      <c r="S1" s="25" t="s">
        <v>65</v>
      </c>
      <c r="T1" s="25" t="s">
        <v>66</v>
      </c>
      <c r="U1" s="25" t="s">
        <v>67</v>
      </c>
      <c r="V1" s="25" t="s">
        <v>68</v>
      </c>
      <c r="W1" s="25" t="s">
        <v>69</v>
      </c>
      <c r="X1" s="25" t="s">
        <v>70</v>
      </c>
      <c r="Y1" s="25" t="s">
        <v>71</v>
      </c>
      <c r="Z1" s="25" t="s">
        <v>72</v>
      </c>
      <c r="AA1" s="29" t="s">
        <v>73</v>
      </c>
      <c r="AB1" s="28" t="s">
        <v>74</v>
      </c>
      <c r="AC1" s="24" t="s">
        <v>75</v>
      </c>
      <c r="AD1" s="24" t="s">
        <v>76</v>
      </c>
      <c r="AE1" s="24" t="s">
        <v>77</v>
      </c>
      <c r="AF1" s="24" t="s">
        <v>78</v>
      </c>
      <c r="AG1" s="24" t="s">
        <v>129</v>
      </c>
      <c r="AH1" s="29" t="s">
        <v>79</v>
      </c>
      <c r="AI1" s="16" t="s">
        <v>80</v>
      </c>
      <c r="AJ1" s="16" t="s">
        <v>81</v>
      </c>
      <c r="AK1" s="16" t="s">
        <v>82</v>
      </c>
      <c r="AL1" s="16" t="s">
        <v>83</v>
      </c>
      <c r="AM1" s="16" t="s">
        <v>84</v>
      </c>
      <c r="AN1" s="29" t="s">
        <v>85</v>
      </c>
      <c r="AO1" s="29" t="s">
        <v>86</v>
      </c>
      <c r="AP1" s="29" t="s">
        <v>87</v>
      </c>
      <c r="AQ1" s="29" t="s">
        <v>88</v>
      </c>
      <c r="AR1" s="29" t="s">
        <v>89</v>
      </c>
      <c r="AS1" s="29" t="s">
        <v>58</v>
      </c>
      <c r="AT1" s="29" t="s">
        <v>90</v>
      </c>
      <c r="AU1" s="29" t="s">
        <v>91</v>
      </c>
      <c r="AV1" s="24" t="s">
        <v>123</v>
      </c>
      <c r="AW1" s="24" t="s">
        <v>122</v>
      </c>
      <c r="AX1" s="24" t="s">
        <v>120</v>
      </c>
      <c r="AY1" s="24" t="s">
        <v>121</v>
      </c>
      <c r="AZ1" s="24"/>
      <c r="BD1" s="42" t="s">
        <v>151</v>
      </c>
      <c r="BE1" s="39" t="s">
        <v>147</v>
      </c>
      <c r="BF1" s="39" t="s">
        <v>148</v>
      </c>
      <c r="BG1" s="40" t="s">
        <v>149</v>
      </c>
      <c r="BH1" s="40" t="s">
        <v>150</v>
      </c>
      <c r="BI1" s="49" t="s">
        <v>192</v>
      </c>
      <c r="BJ1" s="49" t="s">
        <v>193</v>
      </c>
      <c r="BK1" s="49" t="s">
        <v>194</v>
      </c>
      <c r="BL1" s="49" t="s">
        <v>195</v>
      </c>
      <c r="BM1" s="50" t="s">
        <v>192</v>
      </c>
      <c r="BN1" s="50" t="s">
        <v>193</v>
      </c>
      <c r="BO1" s="50" t="s">
        <v>194</v>
      </c>
      <c r="BP1" s="50" t="s">
        <v>195</v>
      </c>
      <c r="BQ1" s="90" t="s">
        <v>199</v>
      </c>
      <c r="BR1" s="95"/>
      <c r="BS1" s="95"/>
      <c r="BT1" s="95"/>
      <c r="BU1" s="95"/>
      <c r="BV1" s="95"/>
      <c r="BW1" s="95"/>
      <c r="BX1" s="95"/>
      <c r="BY1" s="95"/>
      <c r="BZ1" s="95"/>
      <c r="CA1" s="95"/>
      <c r="CB1" s="95"/>
      <c r="CC1" s="95"/>
      <c r="CD1" s="95"/>
      <c r="CE1" s="95"/>
      <c r="CF1" s="95"/>
      <c r="CG1" s="95"/>
      <c r="CH1" s="95"/>
      <c r="CI1" s="95"/>
      <c r="CJ1" s="95"/>
    </row>
    <row r="2" spans="1:89" s="14" customFormat="1" ht="72" customHeight="1">
      <c r="A2" s="32">
        <v>1</v>
      </c>
      <c r="B2" s="32" t="s">
        <v>5</v>
      </c>
      <c r="C2" s="32">
        <v>2011</v>
      </c>
      <c r="D2" s="32" t="s">
        <v>45</v>
      </c>
      <c r="E2" s="32">
        <v>1</v>
      </c>
      <c r="F2" s="14" t="s">
        <v>109</v>
      </c>
      <c r="G2" s="11">
        <v>860007336</v>
      </c>
      <c r="H2" s="11" t="s">
        <v>40</v>
      </c>
      <c r="I2" s="11">
        <v>79450310</v>
      </c>
      <c r="J2" s="11" t="s">
        <v>110</v>
      </c>
      <c r="K2" s="11">
        <v>4172286</v>
      </c>
      <c r="L2" s="11" t="s">
        <v>111</v>
      </c>
      <c r="M2" s="11" t="s">
        <v>49</v>
      </c>
      <c r="P2" s="34" t="s">
        <v>50</v>
      </c>
      <c r="Q2" s="34" t="s">
        <v>97</v>
      </c>
      <c r="R2" s="48" t="s">
        <v>10</v>
      </c>
      <c r="S2" s="15">
        <v>1198145573</v>
      </c>
      <c r="T2" s="34">
        <v>179</v>
      </c>
      <c r="U2" s="12">
        <v>40592</v>
      </c>
      <c r="V2" s="34">
        <v>238</v>
      </c>
      <c r="W2" s="12">
        <v>40603</v>
      </c>
      <c r="X2" s="19"/>
      <c r="AD2" s="36" t="s">
        <v>51</v>
      </c>
      <c r="AE2" s="36" t="s">
        <v>14</v>
      </c>
      <c r="AF2" s="10">
        <f>+S2+X2</f>
        <v>1198145573</v>
      </c>
      <c r="AG2" s="36" t="s">
        <v>98</v>
      </c>
      <c r="AH2" s="12">
        <v>40602</v>
      </c>
      <c r="AI2" s="12">
        <v>40603</v>
      </c>
      <c r="AJ2" s="12"/>
      <c r="AK2" s="12"/>
      <c r="AL2" s="12"/>
      <c r="AM2" s="12"/>
      <c r="AQ2" s="31">
        <v>40663</v>
      </c>
      <c r="AS2" s="2" t="s">
        <v>99</v>
      </c>
      <c r="AT2" s="2">
        <v>79454375</v>
      </c>
      <c r="AU2" s="2" t="s">
        <v>112</v>
      </c>
      <c r="AV2" s="2" t="s">
        <v>191</v>
      </c>
      <c r="AW2" s="2"/>
      <c r="AX2" s="2" t="s">
        <v>52</v>
      </c>
      <c r="AY2" s="2"/>
      <c r="AZ2" s="20">
        <v>0.38181818181818183</v>
      </c>
      <c r="BA2" s="14">
        <f>11*30</f>
        <v>330</v>
      </c>
      <c r="BB2" s="14">
        <v>126</v>
      </c>
      <c r="BC2" s="20">
        <f>+BB2/BA2</f>
        <v>0.38181818181818183</v>
      </c>
      <c r="BD2" s="43"/>
      <c r="BE2" s="4"/>
      <c r="BF2" s="1"/>
      <c r="BG2" s="41"/>
      <c r="BH2" s="41"/>
      <c r="BI2" s="51"/>
      <c r="BJ2" s="51"/>
      <c r="BK2" s="51"/>
      <c r="BL2" s="52" t="e">
        <f>VLOOKUP(BK2,#REF!,2,FALSE)</f>
        <v>#REF!</v>
      </c>
      <c r="BM2" s="51"/>
      <c r="BN2" s="51"/>
      <c r="BO2" s="51"/>
      <c r="BP2" s="52" t="e">
        <f>VLOOKUP(BO2,#REF!,2,FALSE)</f>
        <v>#REF!</v>
      </c>
      <c r="BQ2" s="91"/>
      <c r="BR2" s="89"/>
      <c r="BS2" s="89"/>
      <c r="BT2" s="89"/>
      <c r="BU2" s="89"/>
      <c r="BV2" s="89"/>
      <c r="BW2" s="89"/>
      <c r="BX2" s="89"/>
      <c r="BY2" s="89"/>
      <c r="BZ2" s="89"/>
      <c r="CA2" s="89"/>
      <c r="CB2" s="89"/>
      <c r="CC2" s="89"/>
      <c r="CD2" s="89"/>
      <c r="CE2" s="89"/>
      <c r="CF2" s="89"/>
      <c r="CG2" s="89"/>
      <c r="CH2" s="89"/>
      <c r="CI2" s="89"/>
      <c r="CJ2" s="89"/>
      <c r="CK2" s="93"/>
    </row>
    <row r="3" spans="1:89" s="14" customFormat="1" ht="63" customHeight="1">
      <c r="A3" s="32">
        <v>2</v>
      </c>
      <c r="B3" s="32" t="s">
        <v>5</v>
      </c>
      <c r="C3" s="32">
        <v>2011</v>
      </c>
      <c r="D3" s="32" t="s">
        <v>45</v>
      </c>
      <c r="E3" s="32">
        <v>2</v>
      </c>
      <c r="F3" s="14" t="s">
        <v>113</v>
      </c>
      <c r="G3" s="11">
        <v>860002400</v>
      </c>
      <c r="H3" s="11" t="s">
        <v>8</v>
      </c>
      <c r="I3" s="11">
        <v>80352186</v>
      </c>
      <c r="J3" s="11" t="s">
        <v>9</v>
      </c>
      <c r="K3" s="11">
        <v>3485757</v>
      </c>
      <c r="L3" s="11" t="s">
        <v>114</v>
      </c>
      <c r="M3" s="11" t="s">
        <v>49</v>
      </c>
      <c r="P3" s="34" t="s">
        <v>50</v>
      </c>
      <c r="Q3" s="34" t="s">
        <v>97</v>
      </c>
      <c r="R3" s="48" t="s">
        <v>115</v>
      </c>
      <c r="S3" s="15">
        <v>51757015</v>
      </c>
      <c r="T3" s="34" t="s">
        <v>116</v>
      </c>
      <c r="U3" s="12">
        <v>40588</v>
      </c>
      <c r="V3" s="34">
        <v>230</v>
      </c>
      <c r="W3" s="12">
        <v>40602</v>
      </c>
      <c r="X3" s="19"/>
      <c r="Y3" s="12"/>
      <c r="Z3" s="1"/>
      <c r="AA3" s="12"/>
      <c r="AB3" s="1"/>
      <c r="AC3" s="12"/>
      <c r="AD3" s="36" t="s">
        <v>117</v>
      </c>
      <c r="AE3" s="36" t="s">
        <v>118</v>
      </c>
      <c r="AF3" s="10">
        <f>+S3+X3</f>
        <v>51757015</v>
      </c>
      <c r="AG3" s="36" t="s">
        <v>53</v>
      </c>
      <c r="AH3" s="12">
        <v>40602</v>
      </c>
      <c r="AI3" s="12">
        <v>40602</v>
      </c>
      <c r="AQ3" s="12">
        <v>40967</v>
      </c>
      <c r="AS3" s="2" t="s">
        <v>99</v>
      </c>
      <c r="AT3" s="2">
        <v>79454375</v>
      </c>
      <c r="AU3" s="2" t="s">
        <v>112</v>
      </c>
      <c r="AV3" s="2" t="s">
        <v>100</v>
      </c>
      <c r="AW3" s="2"/>
      <c r="AX3" s="2" t="s">
        <v>6</v>
      </c>
      <c r="AZ3" s="20">
        <v>0.4575757575757576</v>
      </c>
      <c r="BA3" s="14">
        <f>11*30</f>
        <v>330</v>
      </c>
      <c r="BB3" s="14">
        <v>151</v>
      </c>
      <c r="BC3" s="20">
        <f>+BB3/BA3</f>
        <v>0.4575757575757576</v>
      </c>
      <c r="BD3" s="62">
        <v>40967</v>
      </c>
      <c r="BE3" s="63">
        <f>+AQ3-AI3</f>
        <v>365</v>
      </c>
      <c r="BF3" s="63">
        <f>+BD3-AQ3</f>
        <v>0</v>
      </c>
      <c r="BG3" s="64">
        <f>+AF3/BE3</f>
        <v>141800.04109589042</v>
      </c>
      <c r="BH3" s="64">
        <f>+BG3*BF3</f>
        <v>0</v>
      </c>
      <c r="BI3" s="51"/>
      <c r="BJ3" s="51"/>
      <c r="BK3" s="51"/>
      <c r="BL3" s="52" t="e">
        <f>VLOOKUP(BK3,#REF!,2,FALSE)</f>
        <v>#REF!</v>
      </c>
      <c r="BM3" s="51"/>
      <c r="BN3" s="51"/>
      <c r="BO3" s="51"/>
      <c r="BP3" s="59" t="e">
        <f>VLOOKUP(BO3,#REF!,2,FALSE)</f>
        <v>#REF!</v>
      </c>
      <c r="BQ3" s="91" t="s">
        <v>200</v>
      </c>
      <c r="BR3" s="89"/>
      <c r="BS3" s="89"/>
      <c r="BT3" s="89"/>
      <c r="BU3" s="89"/>
      <c r="BV3" s="89"/>
      <c r="BW3" s="89"/>
      <c r="BX3" s="89"/>
      <c r="BY3" s="89"/>
      <c r="BZ3" s="89"/>
      <c r="CA3" s="89"/>
      <c r="CB3" s="89"/>
      <c r="CC3" s="89"/>
      <c r="CD3" s="89"/>
      <c r="CE3" s="89"/>
      <c r="CF3" s="89"/>
      <c r="CG3" s="89"/>
      <c r="CH3" s="89"/>
      <c r="CI3" s="89"/>
      <c r="CJ3" s="89"/>
      <c r="CK3" s="93"/>
    </row>
    <row r="4" spans="1:89" s="14" customFormat="1" ht="69">
      <c r="A4" s="32">
        <v>3</v>
      </c>
      <c r="B4" s="32" t="s">
        <v>106</v>
      </c>
      <c r="C4" s="32">
        <v>2011</v>
      </c>
      <c r="D4" s="32" t="s">
        <v>45</v>
      </c>
      <c r="E4" s="32">
        <v>3</v>
      </c>
      <c r="F4" s="14" t="s">
        <v>18</v>
      </c>
      <c r="G4" s="11">
        <v>800231038</v>
      </c>
      <c r="H4" s="11" t="s">
        <v>19</v>
      </c>
      <c r="I4" s="11">
        <v>41775154</v>
      </c>
      <c r="J4" s="11" t="s">
        <v>20</v>
      </c>
      <c r="K4" s="11" t="s">
        <v>137</v>
      </c>
      <c r="L4" s="11" t="s">
        <v>21</v>
      </c>
      <c r="M4" s="11" t="s">
        <v>49</v>
      </c>
      <c r="P4" s="34" t="s">
        <v>50</v>
      </c>
      <c r="Q4" s="34" t="s">
        <v>97</v>
      </c>
      <c r="R4" s="48" t="s">
        <v>11</v>
      </c>
      <c r="S4" s="15">
        <v>480000000</v>
      </c>
      <c r="T4" s="34">
        <v>317</v>
      </c>
      <c r="U4" s="12">
        <v>40610</v>
      </c>
      <c r="V4" s="34">
        <v>369</v>
      </c>
      <c r="W4" s="12">
        <v>40634</v>
      </c>
      <c r="AD4" s="36" t="s">
        <v>27</v>
      </c>
      <c r="AE4" s="36" t="s">
        <v>108</v>
      </c>
      <c r="AF4" s="10">
        <f>+S4+X4</f>
        <v>480000000</v>
      </c>
      <c r="AG4" s="36" t="s">
        <v>15</v>
      </c>
      <c r="AH4" s="12">
        <v>40632</v>
      </c>
      <c r="AI4" s="12">
        <v>40634</v>
      </c>
      <c r="AQ4" s="12">
        <v>40877</v>
      </c>
      <c r="AS4" s="2" t="s">
        <v>12</v>
      </c>
      <c r="AT4" s="2">
        <v>19286309</v>
      </c>
      <c r="AU4" s="2" t="s">
        <v>13</v>
      </c>
      <c r="AV4" s="2" t="s">
        <v>55</v>
      </c>
      <c r="AW4" s="2"/>
      <c r="AX4" s="2" t="s">
        <v>52</v>
      </c>
      <c r="AY4" s="2"/>
      <c r="BD4" s="62">
        <v>40967</v>
      </c>
      <c r="BE4" s="63">
        <f aca="true" t="shared" si="0" ref="BE4:BE15">+AQ4-AI4</f>
        <v>243</v>
      </c>
      <c r="BF4" s="63">
        <f aca="true" t="shared" si="1" ref="BF4:BF15">+BD4-AQ4</f>
        <v>90</v>
      </c>
      <c r="BG4" s="64">
        <f aca="true" t="shared" si="2" ref="BG4:BG15">+AF4/BE4</f>
        <v>1975308.6419753085</v>
      </c>
      <c r="BH4" s="64">
        <f aca="true" t="shared" si="3" ref="BH4:BH15">+BG4*BF4</f>
        <v>177777777.77777776</v>
      </c>
      <c r="BI4" s="51"/>
      <c r="BJ4" s="51"/>
      <c r="BK4" s="51"/>
      <c r="BL4" s="52" t="e">
        <f>VLOOKUP(BK4,#REF!,2,FALSE)</f>
        <v>#REF!</v>
      </c>
      <c r="BM4" s="51" t="s">
        <v>196</v>
      </c>
      <c r="BN4" s="51" t="s">
        <v>198</v>
      </c>
      <c r="BO4" s="51"/>
      <c r="BP4" s="59" t="e">
        <f>VLOOKUP(BO4,#REF!,2,FALSE)</f>
        <v>#REF!</v>
      </c>
      <c r="BQ4" s="91" t="s">
        <v>201</v>
      </c>
      <c r="BR4" s="89"/>
      <c r="BS4" s="89"/>
      <c r="BT4" s="89"/>
      <c r="BU4" s="89"/>
      <c r="BV4" s="89"/>
      <c r="BW4" s="89"/>
      <c r="BX4" s="89"/>
      <c r="BY4" s="89"/>
      <c r="BZ4" s="89"/>
      <c r="CA4" s="89"/>
      <c r="CB4" s="89"/>
      <c r="CC4" s="89"/>
      <c r="CD4" s="89"/>
      <c r="CE4" s="89"/>
      <c r="CF4" s="89"/>
      <c r="CG4" s="89"/>
      <c r="CH4" s="89"/>
      <c r="CI4" s="89"/>
      <c r="CJ4" s="89"/>
      <c r="CK4" s="93"/>
    </row>
    <row r="5" spans="1:89" s="14" customFormat="1" ht="69">
      <c r="A5" s="32">
        <v>4</v>
      </c>
      <c r="B5" s="32" t="s">
        <v>106</v>
      </c>
      <c r="C5" s="32">
        <v>2011</v>
      </c>
      <c r="D5" s="32" t="s">
        <v>45</v>
      </c>
      <c r="E5" s="32">
        <v>4</v>
      </c>
      <c r="F5" s="38" t="s">
        <v>181</v>
      </c>
      <c r="G5" s="11">
        <v>900210981</v>
      </c>
      <c r="H5" s="11" t="s">
        <v>17</v>
      </c>
      <c r="I5" s="11">
        <v>19244831</v>
      </c>
      <c r="J5" s="11" t="s">
        <v>162</v>
      </c>
      <c r="K5" s="11" t="s">
        <v>163</v>
      </c>
      <c r="L5" s="37" t="s">
        <v>164</v>
      </c>
      <c r="M5" s="11" t="s">
        <v>218</v>
      </c>
      <c r="P5" s="34" t="s">
        <v>50</v>
      </c>
      <c r="Q5" s="34" t="s">
        <v>97</v>
      </c>
      <c r="R5" s="48" t="s">
        <v>11</v>
      </c>
      <c r="S5" s="15">
        <v>800000000</v>
      </c>
      <c r="T5" s="34" t="s">
        <v>165</v>
      </c>
      <c r="U5" s="12">
        <v>40610</v>
      </c>
      <c r="V5" s="34" t="s">
        <v>166</v>
      </c>
      <c r="W5" s="12">
        <v>40665</v>
      </c>
      <c r="AD5" s="36" t="s">
        <v>167</v>
      </c>
      <c r="AE5" s="36" t="s">
        <v>168</v>
      </c>
      <c r="AF5" s="10">
        <f>+S5+X5</f>
        <v>800000000</v>
      </c>
      <c r="AG5" s="36" t="s">
        <v>15</v>
      </c>
      <c r="AH5" s="12">
        <v>40665</v>
      </c>
      <c r="AI5" s="12">
        <v>40665</v>
      </c>
      <c r="AQ5" s="12">
        <v>40909</v>
      </c>
      <c r="AS5" s="2" t="s">
        <v>12</v>
      </c>
      <c r="AT5" s="2">
        <v>19286309</v>
      </c>
      <c r="AU5" s="2" t="s">
        <v>13</v>
      </c>
      <c r="AV5" s="2" t="s">
        <v>55</v>
      </c>
      <c r="AW5" s="2"/>
      <c r="AX5" s="2" t="s">
        <v>52</v>
      </c>
      <c r="AY5" s="2"/>
      <c r="BD5" s="62">
        <v>40967</v>
      </c>
      <c r="BE5" s="63">
        <f t="shared" si="0"/>
        <v>244</v>
      </c>
      <c r="BF5" s="63">
        <f t="shared" si="1"/>
        <v>58</v>
      </c>
      <c r="BG5" s="64">
        <f t="shared" si="2"/>
        <v>3278688.524590164</v>
      </c>
      <c r="BH5" s="64">
        <f t="shared" si="3"/>
        <v>190163934.4262295</v>
      </c>
      <c r="BI5" s="51"/>
      <c r="BJ5" s="51"/>
      <c r="BK5" s="51"/>
      <c r="BL5" s="52" t="e">
        <f>VLOOKUP(BK5,#REF!,2,FALSE)</f>
        <v>#REF!</v>
      </c>
      <c r="BM5" s="60" t="s">
        <v>196</v>
      </c>
      <c r="BN5" s="60" t="s">
        <v>198</v>
      </c>
      <c r="BO5" s="51"/>
      <c r="BP5" s="59" t="e">
        <f>VLOOKUP(BO5,#REF!,2,FALSE)</f>
        <v>#REF!</v>
      </c>
      <c r="BQ5" s="92" t="s">
        <v>201</v>
      </c>
      <c r="BR5" s="89"/>
      <c r="BS5" s="89"/>
      <c r="BT5" s="89"/>
      <c r="BU5" s="89"/>
      <c r="BV5" s="89"/>
      <c r="BW5" s="89"/>
      <c r="BX5" s="89"/>
      <c r="BY5" s="89"/>
      <c r="BZ5" s="89"/>
      <c r="CA5" s="89"/>
      <c r="CB5" s="89"/>
      <c r="CC5" s="89"/>
      <c r="CD5" s="89"/>
      <c r="CE5" s="89"/>
      <c r="CF5" s="89"/>
      <c r="CG5" s="89"/>
      <c r="CH5" s="89"/>
      <c r="CI5" s="89"/>
      <c r="CJ5" s="89"/>
      <c r="CK5" s="93"/>
    </row>
    <row r="6" spans="1:89" s="14" customFormat="1" ht="69">
      <c r="A6" s="32">
        <v>5</v>
      </c>
      <c r="B6" s="32" t="s">
        <v>106</v>
      </c>
      <c r="C6" s="32">
        <v>2011</v>
      </c>
      <c r="D6" s="32" t="s">
        <v>45</v>
      </c>
      <c r="E6" s="32">
        <v>5</v>
      </c>
      <c r="F6" s="38" t="s">
        <v>57</v>
      </c>
      <c r="G6" s="11">
        <v>860006656</v>
      </c>
      <c r="H6" s="11" t="s">
        <v>34</v>
      </c>
      <c r="I6" s="11">
        <v>79148693</v>
      </c>
      <c r="J6" s="11" t="s">
        <v>35</v>
      </c>
      <c r="K6" s="11" t="s">
        <v>36</v>
      </c>
      <c r="L6" s="11" t="s">
        <v>37</v>
      </c>
      <c r="M6" s="11" t="s">
        <v>49</v>
      </c>
      <c r="P6" s="34" t="s">
        <v>50</v>
      </c>
      <c r="Q6" s="34" t="s">
        <v>97</v>
      </c>
      <c r="R6" s="48" t="s">
        <v>11</v>
      </c>
      <c r="S6" s="15">
        <v>700000000</v>
      </c>
      <c r="T6" s="34" t="s">
        <v>153</v>
      </c>
      <c r="U6" s="12">
        <v>40613</v>
      </c>
      <c r="V6" s="34" t="s">
        <v>154</v>
      </c>
      <c r="W6" s="12">
        <v>40640</v>
      </c>
      <c r="X6" s="53">
        <v>350000000</v>
      </c>
      <c r="Y6" s="54">
        <v>40779</v>
      </c>
      <c r="Z6" s="54">
        <v>635</v>
      </c>
      <c r="AA6" s="54">
        <v>40730</v>
      </c>
      <c r="AB6" s="54">
        <v>814</v>
      </c>
      <c r="AC6" s="54">
        <v>40779</v>
      </c>
      <c r="AD6" s="36" t="s">
        <v>27</v>
      </c>
      <c r="AE6" s="36" t="s">
        <v>108</v>
      </c>
      <c r="AF6" s="10">
        <f aca="true" t="shared" si="4" ref="AF6:AF15">+S6+X6</f>
        <v>1050000000</v>
      </c>
      <c r="AG6" s="36" t="s">
        <v>15</v>
      </c>
      <c r="AH6" s="12">
        <v>40640</v>
      </c>
      <c r="AI6" s="12">
        <v>40648</v>
      </c>
      <c r="AQ6" s="12">
        <v>40816</v>
      </c>
      <c r="AS6" s="2" t="s">
        <v>12</v>
      </c>
      <c r="AT6" s="2">
        <v>19286309</v>
      </c>
      <c r="AU6" s="2" t="s">
        <v>13</v>
      </c>
      <c r="AV6" s="2" t="s">
        <v>55</v>
      </c>
      <c r="AW6" s="2"/>
      <c r="AX6" s="2" t="s">
        <v>52</v>
      </c>
      <c r="AY6" s="2" t="s">
        <v>204</v>
      </c>
      <c r="BD6" s="62">
        <v>40967</v>
      </c>
      <c r="BE6" s="63">
        <f t="shared" si="0"/>
        <v>168</v>
      </c>
      <c r="BF6" s="63">
        <f t="shared" si="1"/>
        <v>151</v>
      </c>
      <c r="BG6" s="64">
        <f t="shared" si="2"/>
        <v>6250000</v>
      </c>
      <c r="BH6" s="64">
        <f t="shared" si="3"/>
        <v>943750000</v>
      </c>
      <c r="BI6" s="51"/>
      <c r="BJ6" s="51"/>
      <c r="BK6" s="51"/>
      <c r="BL6" s="52" t="e">
        <f>VLOOKUP(BK6,#REF!,2,FALSE)</f>
        <v>#REF!</v>
      </c>
      <c r="BM6" s="60" t="s">
        <v>196</v>
      </c>
      <c r="BN6" s="60" t="s">
        <v>198</v>
      </c>
      <c r="BO6" s="51"/>
      <c r="BP6" s="59" t="e">
        <f>VLOOKUP(BO6,#REF!,2,FALSE)</f>
        <v>#REF!</v>
      </c>
      <c r="BQ6" s="92" t="s">
        <v>201</v>
      </c>
      <c r="BR6" s="89"/>
      <c r="BS6" s="89"/>
      <c r="BT6" s="89"/>
      <c r="BU6" s="89"/>
      <c r="BV6" s="89"/>
      <c r="BW6" s="89"/>
      <c r="BX6" s="89"/>
      <c r="BY6" s="89"/>
      <c r="BZ6" s="89"/>
      <c r="CA6" s="89"/>
      <c r="CB6" s="89"/>
      <c r="CC6" s="89"/>
      <c r="CD6" s="89"/>
      <c r="CE6" s="89"/>
      <c r="CF6" s="89"/>
      <c r="CG6" s="89"/>
      <c r="CH6" s="89"/>
      <c r="CI6" s="89"/>
      <c r="CJ6" s="89"/>
      <c r="CK6" s="93"/>
    </row>
    <row r="7" spans="1:89" s="14" customFormat="1" ht="69">
      <c r="A7" s="32">
        <v>6</v>
      </c>
      <c r="B7" s="32" t="s">
        <v>106</v>
      </c>
      <c r="C7" s="32">
        <v>2011</v>
      </c>
      <c r="D7" s="32" t="s">
        <v>45</v>
      </c>
      <c r="E7" s="32">
        <v>6</v>
      </c>
      <c r="F7" s="38" t="s">
        <v>172</v>
      </c>
      <c r="G7" s="11">
        <v>860006745</v>
      </c>
      <c r="H7" s="11" t="s">
        <v>132</v>
      </c>
      <c r="I7" s="11">
        <v>41352419</v>
      </c>
      <c r="J7" s="11" t="s">
        <v>133</v>
      </c>
      <c r="K7" s="11" t="s">
        <v>182</v>
      </c>
      <c r="L7" s="11" t="s">
        <v>134</v>
      </c>
      <c r="M7" s="11" t="s">
        <v>49</v>
      </c>
      <c r="P7" s="34" t="s">
        <v>50</v>
      </c>
      <c r="Q7" s="34" t="s">
        <v>97</v>
      </c>
      <c r="R7" s="48" t="s">
        <v>11</v>
      </c>
      <c r="S7" s="15">
        <v>450000000</v>
      </c>
      <c r="T7" s="34">
        <v>311</v>
      </c>
      <c r="U7" s="12">
        <v>40610</v>
      </c>
      <c r="V7" s="34">
        <v>378</v>
      </c>
      <c r="W7" s="12">
        <v>40638</v>
      </c>
      <c r="X7" s="53"/>
      <c r="AD7" s="36" t="s">
        <v>135</v>
      </c>
      <c r="AE7" s="36" t="s">
        <v>136</v>
      </c>
      <c r="AF7" s="10">
        <f t="shared" si="4"/>
        <v>450000000</v>
      </c>
      <c r="AG7" s="36" t="s">
        <v>15</v>
      </c>
      <c r="AH7" s="12">
        <v>40634</v>
      </c>
      <c r="AI7" s="12">
        <v>40638</v>
      </c>
      <c r="AQ7" s="12">
        <v>40881</v>
      </c>
      <c r="AS7" s="2" t="s">
        <v>12</v>
      </c>
      <c r="AT7" s="2">
        <v>19286309</v>
      </c>
      <c r="AU7" s="2" t="s">
        <v>13</v>
      </c>
      <c r="AV7" s="2" t="s">
        <v>55</v>
      </c>
      <c r="AW7" s="2"/>
      <c r="AX7" s="2" t="s">
        <v>52</v>
      </c>
      <c r="AY7" s="2"/>
      <c r="BD7" s="62">
        <v>40967</v>
      </c>
      <c r="BE7" s="63">
        <f t="shared" si="0"/>
        <v>243</v>
      </c>
      <c r="BF7" s="63">
        <f t="shared" si="1"/>
        <v>86</v>
      </c>
      <c r="BG7" s="64">
        <f t="shared" si="2"/>
        <v>1851851.851851852</v>
      </c>
      <c r="BH7" s="64">
        <f t="shared" si="3"/>
        <v>159259259.25925925</v>
      </c>
      <c r="BI7" s="51"/>
      <c r="BJ7" s="51"/>
      <c r="BK7" s="51"/>
      <c r="BL7" s="52" t="e">
        <f>VLOOKUP(BK7,#REF!,2,FALSE)</f>
        <v>#REF!</v>
      </c>
      <c r="BM7" s="60" t="s">
        <v>196</v>
      </c>
      <c r="BN7" s="60" t="s">
        <v>198</v>
      </c>
      <c r="BO7" s="51"/>
      <c r="BP7" s="59" t="e">
        <f>VLOOKUP(BO7,#REF!,2,FALSE)</f>
        <v>#REF!</v>
      </c>
      <c r="BQ7" s="92" t="s">
        <v>201</v>
      </c>
      <c r="BR7" s="89"/>
      <c r="BS7" s="89"/>
      <c r="BT7" s="89"/>
      <c r="BU7" s="89"/>
      <c r="BV7" s="89"/>
      <c r="BW7" s="89"/>
      <c r="BX7" s="89"/>
      <c r="BY7" s="89"/>
      <c r="BZ7" s="89"/>
      <c r="CA7" s="89"/>
      <c r="CB7" s="89"/>
      <c r="CC7" s="89"/>
      <c r="CD7" s="89"/>
      <c r="CE7" s="89"/>
      <c r="CF7" s="89"/>
      <c r="CG7" s="89"/>
      <c r="CH7" s="89"/>
      <c r="CI7" s="89"/>
      <c r="CJ7" s="89"/>
      <c r="CK7" s="93"/>
    </row>
    <row r="8" spans="1:89" s="14" customFormat="1" ht="69">
      <c r="A8" s="32">
        <v>7</v>
      </c>
      <c r="B8" s="32" t="s">
        <v>106</v>
      </c>
      <c r="C8" s="32">
        <v>2011</v>
      </c>
      <c r="D8" s="32" t="s">
        <v>45</v>
      </c>
      <c r="E8" s="32">
        <v>7</v>
      </c>
      <c r="F8" s="38" t="s">
        <v>54</v>
      </c>
      <c r="G8" s="46">
        <v>860035992</v>
      </c>
      <c r="H8" s="11" t="s">
        <v>102</v>
      </c>
      <c r="I8" s="11">
        <v>39700158</v>
      </c>
      <c r="J8" s="11" t="s">
        <v>103</v>
      </c>
      <c r="K8" s="11" t="s">
        <v>104</v>
      </c>
      <c r="L8" s="11" t="s">
        <v>38</v>
      </c>
      <c r="M8" s="11" t="s">
        <v>49</v>
      </c>
      <c r="P8" s="34" t="s">
        <v>50</v>
      </c>
      <c r="Q8" s="34" t="s">
        <v>97</v>
      </c>
      <c r="R8" s="35" t="s">
        <v>11</v>
      </c>
      <c r="S8" s="15">
        <v>940000000</v>
      </c>
      <c r="T8" s="34" t="s">
        <v>140</v>
      </c>
      <c r="U8" s="12">
        <v>40610</v>
      </c>
      <c r="V8" s="34" t="s">
        <v>141</v>
      </c>
      <c r="W8" s="12">
        <v>40634</v>
      </c>
      <c r="X8" s="53"/>
      <c r="AD8" s="36" t="s">
        <v>27</v>
      </c>
      <c r="AE8" s="36" t="s">
        <v>108</v>
      </c>
      <c r="AF8" s="10">
        <f t="shared" si="4"/>
        <v>940000000</v>
      </c>
      <c r="AG8" s="36" t="s">
        <v>15</v>
      </c>
      <c r="AH8" s="12">
        <v>40632</v>
      </c>
      <c r="AI8" s="12">
        <v>40634</v>
      </c>
      <c r="AQ8" s="12">
        <v>40877</v>
      </c>
      <c r="AS8" s="2" t="s">
        <v>12</v>
      </c>
      <c r="AT8" s="2">
        <v>19286309</v>
      </c>
      <c r="AU8" s="2" t="s">
        <v>13</v>
      </c>
      <c r="AV8" s="2" t="s">
        <v>55</v>
      </c>
      <c r="AW8" s="2"/>
      <c r="AX8" s="2" t="s">
        <v>52</v>
      </c>
      <c r="AY8" s="2"/>
      <c r="BD8" s="62">
        <v>40967</v>
      </c>
      <c r="BE8" s="63">
        <f t="shared" si="0"/>
        <v>243</v>
      </c>
      <c r="BF8" s="63">
        <f t="shared" si="1"/>
        <v>90</v>
      </c>
      <c r="BG8" s="64">
        <f t="shared" si="2"/>
        <v>3868312.757201646</v>
      </c>
      <c r="BH8" s="64">
        <f t="shared" si="3"/>
        <v>348148148.1481481</v>
      </c>
      <c r="BI8" s="51"/>
      <c r="BJ8" s="51"/>
      <c r="BK8" s="51"/>
      <c r="BL8" s="52" t="e">
        <f>VLOOKUP(BK8,#REF!,2,FALSE)</f>
        <v>#REF!</v>
      </c>
      <c r="BM8" s="60" t="s">
        <v>196</v>
      </c>
      <c r="BN8" s="60" t="s">
        <v>198</v>
      </c>
      <c r="BO8" s="51"/>
      <c r="BP8" s="59" t="e">
        <f>VLOOKUP(BO8,#REF!,2,FALSE)</f>
        <v>#REF!</v>
      </c>
      <c r="BQ8" s="92" t="s">
        <v>201</v>
      </c>
      <c r="BR8" s="89"/>
      <c r="BS8" s="89"/>
      <c r="BT8" s="89"/>
      <c r="BU8" s="89"/>
      <c r="BV8" s="89"/>
      <c r="BW8" s="89"/>
      <c r="BX8" s="89"/>
      <c r="BY8" s="89"/>
      <c r="BZ8" s="89"/>
      <c r="CA8" s="89"/>
      <c r="CB8" s="89"/>
      <c r="CC8" s="89"/>
      <c r="CD8" s="89"/>
      <c r="CE8" s="89"/>
      <c r="CF8" s="89"/>
      <c r="CG8" s="89"/>
      <c r="CH8" s="89"/>
      <c r="CI8" s="89"/>
      <c r="CJ8" s="89"/>
      <c r="CK8" s="93"/>
    </row>
    <row r="9" spans="1:89" s="14" customFormat="1" ht="69">
      <c r="A9" s="32">
        <v>8</v>
      </c>
      <c r="B9" s="32" t="s">
        <v>106</v>
      </c>
      <c r="C9" s="32">
        <v>2011</v>
      </c>
      <c r="D9" s="32" t="s">
        <v>45</v>
      </c>
      <c r="E9" s="32">
        <v>8</v>
      </c>
      <c r="F9" s="38" t="s">
        <v>39</v>
      </c>
      <c r="G9" s="46">
        <v>860010783</v>
      </c>
      <c r="H9" s="11" t="s">
        <v>16</v>
      </c>
      <c r="I9" s="11">
        <v>37809205</v>
      </c>
      <c r="J9" s="11" t="s">
        <v>29</v>
      </c>
      <c r="K9" s="11" t="s">
        <v>30</v>
      </c>
      <c r="L9" s="11" t="s">
        <v>31</v>
      </c>
      <c r="M9" s="11" t="s">
        <v>49</v>
      </c>
      <c r="P9" s="34" t="s">
        <v>50</v>
      </c>
      <c r="Q9" s="34" t="s">
        <v>97</v>
      </c>
      <c r="R9" s="48" t="s">
        <v>11</v>
      </c>
      <c r="S9" s="15">
        <v>1300000000</v>
      </c>
      <c r="T9" s="34" t="s">
        <v>145</v>
      </c>
      <c r="U9" s="12">
        <v>40610</v>
      </c>
      <c r="V9" s="34" t="s">
        <v>146</v>
      </c>
      <c r="W9" s="12">
        <v>40634</v>
      </c>
      <c r="X9" s="53"/>
      <c r="AD9" s="36" t="s">
        <v>27</v>
      </c>
      <c r="AE9" s="36" t="s">
        <v>108</v>
      </c>
      <c r="AF9" s="10">
        <f t="shared" si="4"/>
        <v>1300000000</v>
      </c>
      <c r="AG9" s="36" t="s">
        <v>15</v>
      </c>
      <c r="AH9" s="12">
        <v>40632</v>
      </c>
      <c r="AI9" s="12">
        <v>40634</v>
      </c>
      <c r="AQ9" s="12">
        <v>40877</v>
      </c>
      <c r="AS9" s="2" t="s">
        <v>12</v>
      </c>
      <c r="AT9" s="2">
        <v>19286309</v>
      </c>
      <c r="AU9" s="2" t="s">
        <v>13</v>
      </c>
      <c r="AV9" s="2" t="s">
        <v>55</v>
      </c>
      <c r="AW9" s="2"/>
      <c r="AX9" s="2" t="s">
        <v>52</v>
      </c>
      <c r="AY9" s="2"/>
      <c r="BD9" s="62">
        <v>40967</v>
      </c>
      <c r="BE9" s="63">
        <f t="shared" si="0"/>
        <v>243</v>
      </c>
      <c r="BF9" s="63">
        <f t="shared" si="1"/>
        <v>90</v>
      </c>
      <c r="BG9" s="64">
        <f t="shared" si="2"/>
        <v>5349794.238683128</v>
      </c>
      <c r="BH9" s="64">
        <f t="shared" si="3"/>
        <v>481481481.4814815</v>
      </c>
      <c r="BI9" s="51"/>
      <c r="BJ9" s="51"/>
      <c r="BK9" s="51"/>
      <c r="BL9" s="52" t="e">
        <f>VLOOKUP(BK9,#REF!,2,FALSE)</f>
        <v>#REF!</v>
      </c>
      <c r="BM9" s="60" t="s">
        <v>196</v>
      </c>
      <c r="BN9" s="60" t="s">
        <v>198</v>
      </c>
      <c r="BO9" s="51"/>
      <c r="BP9" s="59" t="e">
        <f>VLOOKUP(BO9,#REF!,2,FALSE)</f>
        <v>#REF!</v>
      </c>
      <c r="BQ9" s="92" t="s">
        <v>201</v>
      </c>
      <c r="BR9" s="89"/>
      <c r="BS9" s="89"/>
      <c r="BT9" s="89"/>
      <c r="BU9" s="89"/>
      <c r="BV9" s="89"/>
      <c r="BW9" s="89"/>
      <c r="BX9" s="89"/>
      <c r="BY9" s="89"/>
      <c r="BZ9" s="89"/>
      <c r="CA9" s="89"/>
      <c r="CB9" s="89"/>
      <c r="CC9" s="89"/>
      <c r="CD9" s="89"/>
      <c r="CE9" s="89"/>
      <c r="CF9" s="89"/>
      <c r="CG9" s="89"/>
      <c r="CH9" s="89"/>
      <c r="CI9" s="89"/>
      <c r="CJ9" s="89"/>
      <c r="CK9" s="93"/>
    </row>
    <row r="10" spans="1:89" s="14" customFormat="1" ht="66">
      <c r="A10" s="32">
        <v>9</v>
      </c>
      <c r="B10" s="32" t="s">
        <v>106</v>
      </c>
      <c r="C10" s="32">
        <v>2011</v>
      </c>
      <c r="D10" s="32" t="s">
        <v>45</v>
      </c>
      <c r="E10" s="32">
        <v>9</v>
      </c>
      <c r="F10" s="38" t="s">
        <v>22</v>
      </c>
      <c r="G10" s="46">
        <v>860006560</v>
      </c>
      <c r="H10" s="11" t="s">
        <v>23</v>
      </c>
      <c r="I10" s="11">
        <v>20095013</v>
      </c>
      <c r="J10" s="11" t="s">
        <v>24</v>
      </c>
      <c r="K10" s="11" t="s">
        <v>25</v>
      </c>
      <c r="L10" s="11" t="s">
        <v>26</v>
      </c>
      <c r="M10" s="11" t="s">
        <v>49</v>
      </c>
      <c r="P10" s="34" t="s">
        <v>50</v>
      </c>
      <c r="Q10" s="34" t="s">
        <v>97</v>
      </c>
      <c r="R10" s="48" t="s">
        <v>11</v>
      </c>
      <c r="S10" s="15">
        <v>800000000</v>
      </c>
      <c r="T10" s="34" t="s">
        <v>142</v>
      </c>
      <c r="U10" s="12">
        <v>40610</v>
      </c>
      <c r="V10" s="34" t="s">
        <v>143</v>
      </c>
      <c r="W10" s="12">
        <v>40634</v>
      </c>
      <c r="X10" s="53"/>
      <c r="AD10" s="36" t="s">
        <v>138</v>
      </c>
      <c r="AE10" s="36" t="s">
        <v>144</v>
      </c>
      <c r="AF10" s="10">
        <f t="shared" si="4"/>
        <v>800000000</v>
      </c>
      <c r="AG10" s="36" t="s">
        <v>15</v>
      </c>
      <c r="AH10" s="12">
        <v>40632</v>
      </c>
      <c r="AI10" s="12">
        <v>40634</v>
      </c>
      <c r="AQ10" s="12">
        <v>40877</v>
      </c>
      <c r="AS10" s="2" t="s">
        <v>12</v>
      </c>
      <c r="AT10" s="2">
        <v>19286309</v>
      </c>
      <c r="AU10" s="2" t="s">
        <v>13</v>
      </c>
      <c r="AV10" s="2" t="s">
        <v>55</v>
      </c>
      <c r="AW10" s="2"/>
      <c r="AX10" s="2" t="s">
        <v>52</v>
      </c>
      <c r="AY10" s="2"/>
      <c r="BD10" s="62">
        <v>40967</v>
      </c>
      <c r="BE10" s="63">
        <f t="shared" si="0"/>
        <v>243</v>
      </c>
      <c r="BF10" s="63">
        <f t="shared" si="1"/>
        <v>90</v>
      </c>
      <c r="BG10" s="64">
        <f t="shared" si="2"/>
        <v>3292181.069958848</v>
      </c>
      <c r="BH10" s="64">
        <f t="shared" si="3"/>
        <v>296296296.2962963</v>
      </c>
      <c r="BI10" s="51"/>
      <c r="BJ10" s="51"/>
      <c r="BK10" s="51"/>
      <c r="BL10" s="52" t="e">
        <f>VLOOKUP(BK10,#REF!,2,FALSE)</f>
        <v>#REF!</v>
      </c>
      <c r="BM10" s="60" t="s">
        <v>196</v>
      </c>
      <c r="BN10" s="51" t="s">
        <v>197</v>
      </c>
      <c r="BO10" s="51"/>
      <c r="BP10" s="59" t="e">
        <f>VLOOKUP(BO10,#REF!,2,FALSE)</f>
        <v>#REF!</v>
      </c>
      <c r="BQ10" s="92" t="s">
        <v>201</v>
      </c>
      <c r="BR10" s="89"/>
      <c r="BS10" s="89"/>
      <c r="BT10" s="89"/>
      <c r="BU10" s="89"/>
      <c r="BV10" s="89"/>
      <c r="BW10" s="89"/>
      <c r="BX10" s="89"/>
      <c r="BY10" s="89"/>
      <c r="BZ10" s="89"/>
      <c r="CA10" s="89"/>
      <c r="CB10" s="89"/>
      <c r="CC10" s="89"/>
      <c r="CD10" s="89"/>
      <c r="CE10" s="89"/>
      <c r="CF10" s="89"/>
      <c r="CG10" s="89"/>
      <c r="CH10" s="89"/>
      <c r="CI10" s="89"/>
      <c r="CJ10" s="89"/>
      <c r="CK10" s="93"/>
    </row>
    <row r="11" spans="1:89" s="14" customFormat="1" ht="56.25" customHeight="1">
      <c r="A11" s="32">
        <v>10</v>
      </c>
      <c r="B11" s="32" t="s">
        <v>106</v>
      </c>
      <c r="C11" s="32">
        <v>2011</v>
      </c>
      <c r="D11" s="32" t="s">
        <v>45</v>
      </c>
      <c r="E11" s="32">
        <v>10</v>
      </c>
      <c r="F11" s="38" t="s">
        <v>7</v>
      </c>
      <c r="G11" s="46">
        <v>860002541</v>
      </c>
      <c r="H11" s="11" t="s">
        <v>169</v>
      </c>
      <c r="I11" s="11">
        <v>19403078</v>
      </c>
      <c r="J11" s="11" t="s">
        <v>46</v>
      </c>
      <c r="K11" s="11" t="s">
        <v>47</v>
      </c>
      <c r="L11" s="11" t="s">
        <v>48</v>
      </c>
      <c r="M11" s="11" t="s">
        <v>49</v>
      </c>
      <c r="P11" s="34" t="s">
        <v>50</v>
      </c>
      <c r="Q11" s="34" t="s">
        <v>97</v>
      </c>
      <c r="R11" s="48" t="s">
        <v>11</v>
      </c>
      <c r="S11" s="15">
        <v>1600000000</v>
      </c>
      <c r="T11" s="34">
        <v>313</v>
      </c>
      <c r="U11" s="12">
        <v>40610</v>
      </c>
      <c r="V11" s="34">
        <v>364</v>
      </c>
      <c r="W11" s="12">
        <v>40634</v>
      </c>
      <c r="X11" s="53"/>
      <c r="AD11" s="36" t="s">
        <v>138</v>
      </c>
      <c r="AE11" s="36" t="s">
        <v>139</v>
      </c>
      <c r="AF11" s="10">
        <f t="shared" si="4"/>
        <v>1600000000</v>
      </c>
      <c r="AG11" s="36" t="s">
        <v>131</v>
      </c>
      <c r="AH11" s="12">
        <v>40632</v>
      </c>
      <c r="AI11" s="12">
        <v>40634</v>
      </c>
      <c r="AQ11" s="12">
        <v>40786</v>
      </c>
      <c r="AS11" s="2" t="s">
        <v>12</v>
      </c>
      <c r="AT11" s="2">
        <v>19286309</v>
      </c>
      <c r="AU11" s="2" t="s">
        <v>13</v>
      </c>
      <c r="AV11" s="2" t="s">
        <v>219</v>
      </c>
      <c r="AW11" s="2"/>
      <c r="AX11" s="2" t="s">
        <v>52</v>
      </c>
      <c r="AY11" s="2"/>
      <c r="BD11" s="62">
        <v>40967</v>
      </c>
      <c r="BE11" s="63">
        <f t="shared" si="0"/>
        <v>152</v>
      </c>
      <c r="BF11" s="63">
        <f t="shared" si="1"/>
        <v>181</v>
      </c>
      <c r="BG11" s="64">
        <f t="shared" si="2"/>
        <v>10526315.789473685</v>
      </c>
      <c r="BH11" s="64">
        <f t="shared" si="3"/>
        <v>1905263157.894737</v>
      </c>
      <c r="BI11" s="51"/>
      <c r="BJ11" s="51"/>
      <c r="BK11" s="51"/>
      <c r="BL11" s="52" t="e">
        <f>VLOOKUP(BK11,#REF!,2,FALSE)</f>
        <v>#REF!</v>
      </c>
      <c r="BM11" s="60" t="s">
        <v>196</v>
      </c>
      <c r="BN11" s="60" t="s">
        <v>198</v>
      </c>
      <c r="BO11" s="51"/>
      <c r="BP11" s="59" t="e">
        <f>VLOOKUP(BO11,#REF!,2,FALSE)</f>
        <v>#REF!</v>
      </c>
      <c r="BQ11" s="92" t="s">
        <v>201</v>
      </c>
      <c r="BR11" s="89"/>
      <c r="BS11" s="89"/>
      <c r="BT11" s="89"/>
      <c r="BU11" s="89"/>
      <c r="BV11" s="89"/>
      <c r="BW11" s="89"/>
      <c r="BX11" s="89"/>
      <c r="BY11" s="89"/>
      <c r="BZ11" s="89"/>
      <c r="CA11" s="89"/>
      <c r="CB11" s="89"/>
      <c r="CC11" s="89"/>
      <c r="CD11" s="89"/>
      <c r="CE11" s="89"/>
      <c r="CF11" s="89"/>
      <c r="CG11" s="89"/>
      <c r="CH11" s="89"/>
      <c r="CI11" s="89"/>
      <c r="CJ11" s="89"/>
      <c r="CK11" s="93"/>
    </row>
    <row r="12" spans="1:89" s="14" customFormat="1" ht="56.25" customHeight="1">
      <c r="A12" s="32">
        <v>11</v>
      </c>
      <c r="B12" s="32" t="s">
        <v>106</v>
      </c>
      <c r="C12" s="32">
        <v>2011</v>
      </c>
      <c r="D12" s="32" t="s">
        <v>45</v>
      </c>
      <c r="E12" s="32">
        <v>11</v>
      </c>
      <c r="F12" s="38" t="s">
        <v>155</v>
      </c>
      <c r="G12" s="46">
        <v>860037950</v>
      </c>
      <c r="H12" s="2" t="s">
        <v>156</v>
      </c>
      <c r="I12" s="2">
        <v>79424033</v>
      </c>
      <c r="J12" s="1" t="s">
        <v>28</v>
      </c>
      <c r="K12" s="3">
        <v>6030303</v>
      </c>
      <c r="L12" s="11" t="s">
        <v>157</v>
      </c>
      <c r="M12" s="11" t="s">
        <v>49</v>
      </c>
      <c r="P12" s="34" t="s">
        <v>50</v>
      </c>
      <c r="Q12" s="34" t="s">
        <v>97</v>
      </c>
      <c r="R12" s="48" t="s">
        <v>11</v>
      </c>
      <c r="S12" s="15">
        <v>1600000000</v>
      </c>
      <c r="T12" s="34">
        <v>314</v>
      </c>
      <c r="U12" s="12">
        <v>40610</v>
      </c>
      <c r="V12" s="34">
        <v>411</v>
      </c>
      <c r="W12" s="12">
        <v>40648</v>
      </c>
      <c r="X12" s="53"/>
      <c r="AD12" s="36" t="s">
        <v>27</v>
      </c>
      <c r="AE12" s="36" t="s">
        <v>108</v>
      </c>
      <c r="AF12" s="10">
        <f t="shared" si="4"/>
        <v>1600000000</v>
      </c>
      <c r="AG12" s="36" t="s">
        <v>131</v>
      </c>
      <c r="AH12" s="12">
        <v>40638</v>
      </c>
      <c r="AI12" s="12">
        <v>40648</v>
      </c>
      <c r="AQ12" s="12">
        <v>40800</v>
      </c>
      <c r="AS12" s="2" t="s">
        <v>12</v>
      </c>
      <c r="AT12" s="2">
        <v>19286309</v>
      </c>
      <c r="AU12" s="2" t="s">
        <v>13</v>
      </c>
      <c r="AV12" s="2" t="s">
        <v>217</v>
      </c>
      <c r="AW12" s="2"/>
      <c r="AX12" s="2" t="s">
        <v>52</v>
      </c>
      <c r="BD12" s="62">
        <v>40967</v>
      </c>
      <c r="BE12" s="63">
        <f t="shared" si="0"/>
        <v>152</v>
      </c>
      <c r="BF12" s="63">
        <f t="shared" si="1"/>
        <v>167</v>
      </c>
      <c r="BG12" s="64">
        <f t="shared" si="2"/>
        <v>10526315.789473685</v>
      </c>
      <c r="BH12" s="64">
        <f t="shared" si="3"/>
        <v>1757894736.8421054</v>
      </c>
      <c r="BI12" s="51"/>
      <c r="BJ12" s="51"/>
      <c r="BK12" s="51"/>
      <c r="BL12" s="52" t="e">
        <f>VLOOKUP(BK12,#REF!,2,FALSE)</f>
        <v>#REF!</v>
      </c>
      <c r="BM12" s="60" t="s">
        <v>196</v>
      </c>
      <c r="BN12" s="60" t="s">
        <v>198</v>
      </c>
      <c r="BO12" s="51"/>
      <c r="BP12" s="59" t="e">
        <f>VLOOKUP(BO12,#REF!,2,FALSE)</f>
        <v>#REF!</v>
      </c>
      <c r="BQ12" s="92" t="s">
        <v>201</v>
      </c>
      <c r="BR12" s="89"/>
      <c r="BS12" s="89"/>
      <c r="BT12" s="89"/>
      <c r="BU12" s="89"/>
      <c r="BV12" s="89"/>
      <c r="BW12" s="89"/>
      <c r="BX12" s="89"/>
      <c r="BY12" s="89"/>
      <c r="BZ12" s="89"/>
      <c r="CA12" s="89"/>
      <c r="CB12" s="89"/>
      <c r="CC12" s="89"/>
      <c r="CD12" s="89"/>
      <c r="CE12" s="89"/>
      <c r="CF12" s="89"/>
      <c r="CG12" s="89"/>
      <c r="CH12" s="89"/>
      <c r="CI12" s="89"/>
      <c r="CJ12" s="89"/>
      <c r="CK12" s="93"/>
    </row>
    <row r="13" spans="1:89" s="14" customFormat="1" ht="54.75">
      <c r="A13" s="32">
        <v>12</v>
      </c>
      <c r="B13" s="32" t="s">
        <v>56</v>
      </c>
      <c r="C13" s="32">
        <v>2011</v>
      </c>
      <c r="D13" s="32" t="s">
        <v>45</v>
      </c>
      <c r="E13" s="32">
        <v>12</v>
      </c>
      <c r="F13" s="38" t="s">
        <v>109</v>
      </c>
      <c r="G13" s="46">
        <v>860007336</v>
      </c>
      <c r="H13" s="11" t="s">
        <v>40</v>
      </c>
      <c r="I13" s="11">
        <v>79450310</v>
      </c>
      <c r="J13" s="11" t="s">
        <v>110</v>
      </c>
      <c r="K13" s="3">
        <v>4172286</v>
      </c>
      <c r="L13" s="37" t="s">
        <v>111</v>
      </c>
      <c r="M13" s="11" t="s">
        <v>49</v>
      </c>
      <c r="P13" s="34" t="s">
        <v>50</v>
      </c>
      <c r="Q13" s="34" t="s">
        <v>97</v>
      </c>
      <c r="R13" s="48" t="s">
        <v>158</v>
      </c>
      <c r="S13" s="15">
        <v>1600000000</v>
      </c>
      <c r="T13" s="34" t="s">
        <v>159</v>
      </c>
      <c r="U13" s="12">
        <v>40640</v>
      </c>
      <c r="V13" s="34">
        <v>461</v>
      </c>
      <c r="W13" s="12">
        <v>40665</v>
      </c>
      <c r="X13" s="53">
        <f>538933418+640000000</f>
        <v>1178933418</v>
      </c>
      <c r="Y13" s="54" t="s">
        <v>208</v>
      </c>
      <c r="Z13" s="55" t="s">
        <v>209</v>
      </c>
      <c r="AA13" s="54" t="s">
        <v>210</v>
      </c>
      <c r="AB13" s="55" t="s">
        <v>211</v>
      </c>
      <c r="AC13" s="54" t="s">
        <v>212</v>
      </c>
      <c r="AD13" s="36" t="s">
        <v>160</v>
      </c>
      <c r="AE13" s="36" t="s">
        <v>14</v>
      </c>
      <c r="AF13" s="10">
        <f t="shared" si="4"/>
        <v>2778933418</v>
      </c>
      <c r="AG13" s="36" t="s">
        <v>1</v>
      </c>
      <c r="AH13" s="12">
        <v>40665</v>
      </c>
      <c r="AI13" s="12">
        <v>40665</v>
      </c>
      <c r="AJ13" s="56" t="s">
        <v>213</v>
      </c>
      <c r="AK13" s="54" t="s">
        <v>214</v>
      </c>
      <c r="AL13" s="54" t="s">
        <v>215</v>
      </c>
      <c r="AM13" s="54" t="s">
        <v>216</v>
      </c>
      <c r="AQ13" s="12">
        <v>40802</v>
      </c>
      <c r="AS13" s="2" t="s">
        <v>99</v>
      </c>
      <c r="AT13" s="2">
        <v>79454375</v>
      </c>
      <c r="AU13" s="2" t="s">
        <v>112</v>
      </c>
      <c r="AV13" s="57" t="s">
        <v>217</v>
      </c>
      <c r="AW13" s="2"/>
      <c r="AX13" s="2" t="s">
        <v>161</v>
      </c>
      <c r="BD13" s="62">
        <v>40967</v>
      </c>
      <c r="BE13" s="63">
        <f t="shared" si="0"/>
        <v>137</v>
      </c>
      <c r="BF13" s="63">
        <f t="shared" si="1"/>
        <v>165</v>
      </c>
      <c r="BG13" s="64">
        <f t="shared" si="2"/>
        <v>20284185.532846715</v>
      </c>
      <c r="BH13" s="64">
        <f t="shared" si="3"/>
        <v>3346890612.9197083</v>
      </c>
      <c r="BI13" s="51"/>
      <c r="BJ13" s="51"/>
      <c r="BK13" s="51"/>
      <c r="BL13" s="52" t="e">
        <f>VLOOKUP(BK13,#REF!,2,FALSE)</f>
        <v>#REF!</v>
      </c>
      <c r="BM13" s="60" t="s">
        <v>196</v>
      </c>
      <c r="BN13" s="60" t="s">
        <v>197</v>
      </c>
      <c r="BO13" s="51"/>
      <c r="BP13" s="59" t="e">
        <f>VLOOKUP(BO13,#REF!,2,FALSE)</f>
        <v>#REF!</v>
      </c>
      <c r="BQ13" s="92" t="s">
        <v>201</v>
      </c>
      <c r="BR13" s="89"/>
      <c r="BS13" s="89"/>
      <c r="BT13" s="89"/>
      <c r="BU13" s="89"/>
      <c r="BV13" s="89"/>
      <c r="BW13" s="89"/>
      <c r="BX13" s="89"/>
      <c r="BY13" s="89"/>
      <c r="BZ13" s="89"/>
      <c r="CA13" s="89"/>
      <c r="CB13" s="89"/>
      <c r="CC13" s="89"/>
      <c r="CD13" s="89"/>
      <c r="CE13" s="89"/>
      <c r="CF13" s="89"/>
      <c r="CG13" s="89"/>
      <c r="CH13" s="89"/>
      <c r="CI13" s="89"/>
      <c r="CJ13" s="89"/>
      <c r="CK13" s="93"/>
    </row>
    <row r="14" spans="1:89" s="14" customFormat="1" ht="66">
      <c r="A14" s="32">
        <v>13</v>
      </c>
      <c r="B14" s="32" t="s">
        <v>56</v>
      </c>
      <c r="C14" s="32">
        <v>2011</v>
      </c>
      <c r="D14" s="32" t="s">
        <v>45</v>
      </c>
      <c r="E14" s="32">
        <v>13</v>
      </c>
      <c r="F14" s="38" t="s">
        <v>173</v>
      </c>
      <c r="G14" s="46">
        <v>800150249</v>
      </c>
      <c r="H14" s="11" t="s">
        <v>174</v>
      </c>
      <c r="I14" s="11">
        <v>80414306</v>
      </c>
      <c r="J14" s="11" t="s">
        <v>175</v>
      </c>
      <c r="K14" s="11">
        <v>57050000</v>
      </c>
      <c r="L14" s="11" t="s">
        <v>176</v>
      </c>
      <c r="M14" s="11" t="s">
        <v>49</v>
      </c>
      <c r="P14" s="34" t="s">
        <v>50</v>
      </c>
      <c r="Q14" s="34" t="s">
        <v>97</v>
      </c>
      <c r="R14" s="48" t="s">
        <v>177</v>
      </c>
      <c r="S14" s="15">
        <v>45712098</v>
      </c>
      <c r="T14" s="34" t="s">
        <v>183</v>
      </c>
      <c r="U14" s="12" t="s">
        <v>184</v>
      </c>
      <c r="V14" s="34" t="s">
        <v>185</v>
      </c>
      <c r="W14" s="12">
        <v>40716</v>
      </c>
      <c r="X14" s="53"/>
      <c r="AD14" s="36" t="s">
        <v>170</v>
      </c>
      <c r="AE14" s="36" t="s">
        <v>171</v>
      </c>
      <c r="AF14" s="10">
        <f t="shared" si="4"/>
        <v>45712098</v>
      </c>
      <c r="AG14" s="36" t="s">
        <v>0</v>
      </c>
      <c r="AH14" s="12">
        <v>40716</v>
      </c>
      <c r="AI14" s="12">
        <v>40716</v>
      </c>
      <c r="AQ14" s="12">
        <v>40989</v>
      </c>
      <c r="AS14" s="2" t="s">
        <v>178</v>
      </c>
      <c r="AT14" s="2">
        <v>37713533</v>
      </c>
      <c r="AU14" s="2" t="s">
        <v>105</v>
      </c>
      <c r="AV14" s="2" t="s">
        <v>55</v>
      </c>
      <c r="AW14" s="2"/>
      <c r="AX14" s="2" t="s">
        <v>107</v>
      </c>
      <c r="BD14" s="62">
        <v>40967</v>
      </c>
      <c r="BE14" s="63">
        <f t="shared" si="0"/>
        <v>273</v>
      </c>
      <c r="BF14" s="63">
        <f t="shared" si="1"/>
        <v>-22</v>
      </c>
      <c r="BG14" s="64">
        <f t="shared" si="2"/>
        <v>167443.58241758242</v>
      </c>
      <c r="BH14" s="64">
        <f t="shared" si="3"/>
        <v>-3683758.813186813</v>
      </c>
      <c r="BI14" s="51"/>
      <c r="BJ14" s="51"/>
      <c r="BK14" s="51"/>
      <c r="BL14" s="52" t="e">
        <f>VLOOKUP(BK14,#REF!,2,FALSE)</f>
        <v>#REF!</v>
      </c>
      <c r="BM14" s="60"/>
      <c r="BN14" s="60"/>
      <c r="BO14" s="60"/>
      <c r="BP14" s="59" t="e">
        <f>VLOOKUP(BO14,#REF!,2,FALSE)</f>
        <v>#REF!</v>
      </c>
      <c r="BQ14" s="91" t="s">
        <v>202</v>
      </c>
      <c r="BR14" s="89"/>
      <c r="BS14" s="89"/>
      <c r="BT14" s="89"/>
      <c r="BU14" s="89"/>
      <c r="BV14" s="89"/>
      <c r="BW14" s="89"/>
      <c r="BX14" s="89"/>
      <c r="BY14" s="89"/>
      <c r="BZ14" s="89"/>
      <c r="CA14" s="89"/>
      <c r="CB14" s="89"/>
      <c r="CC14" s="89"/>
      <c r="CD14" s="89"/>
      <c r="CE14" s="89"/>
      <c r="CF14" s="89"/>
      <c r="CG14" s="89"/>
      <c r="CH14" s="89"/>
      <c r="CI14" s="89"/>
      <c r="CJ14" s="89"/>
      <c r="CK14" s="93"/>
    </row>
    <row r="15" spans="1:89" s="14" customFormat="1" ht="52.5">
      <c r="A15" s="32">
        <v>14</v>
      </c>
      <c r="B15" s="32" t="s">
        <v>56</v>
      </c>
      <c r="C15" s="32">
        <v>2011</v>
      </c>
      <c r="D15" s="32" t="s">
        <v>45</v>
      </c>
      <c r="E15" s="32">
        <v>14</v>
      </c>
      <c r="F15" s="38" t="s">
        <v>2</v>
      </c>
      <c r="G15" s="46">
        <v>900278704</v>
      </c>
      <c r="H15" s="11" t="s">
        <v>179</v>
      </c>
      <c r="I15" s="11">
        <v>52800914</v>
      </c>
      <c r="J15" s="11" t="s">
        <v>3</v>
      </c>
      <c r="K15" s="11">
        <v>8121873</v>
      </c>
      <c r="L15" s="11" t="s">
        <v>4</v>
      </c>
      <c r="M15" s="11" t="s">
        <v>49</v>
      </c>
      <c r="P15" s="34" t="s">
        <v>50</v>
      </c>
      <c r="Q15" s="34" t="s">
        <v>97</v>
      </c>
      <c r="R15" s="48" t="s">
        <v>180</v>
      </c>
      <c r="S15" s="15">
        <v>45000000</v>
      </c>
      <c r="T15" s="34" t="s">
        <v>186</v>
      </c>
      <c r="U15" s="12" t="s">
        <v>188</v>
      </c>
      <c r="V15" s="34" t="s">
        <v>187</v>
      </c>
      <c r="W15" s="12">
        <v>40716</v>
      </c>
      <c r="X15" s="53"/>
      <c r="AD15" s="36" t="s">
        <v>190</v>
      </c>
      <c r="AE15" s="36" t="s">
        <v>189</v>
      </c>
      <c r="AF15" s="10">
        <f t="shared" si="4"/>
        <v>45000000</v>
      </c>
      <c r="AG15" s="36" t="s">
        <v>0</v>
      </c>
      <c r="AH15" s="12">
        <v>40716</v>
      </c>
      <c r="AI15" s="12">
        <v>40716</v>
      </c>
      <c r="AQ15" s="12">
        <v>40989</v>
      </c>
      <c r="AS15" s="4" t="s">
        <v>101</v>
      </c>
      <c r="AT15" s="2">
        <v>51826414</v>
      </c>
      <c r="AU15" s="44" t="s">
        <v>152</v>
      </c>
      <c r="AV15" s="2" t="s">
        <v>55</v>
      </c>
      <c r="AW15" s="2"/>
      <c r="AX15" s="2" t="s">
        <v>107</v>
      </c>
      <c r="BD15" s="62">
        <v>40967</v>
      </c>
      <c r="BE15" s="63">
        <f t="shared" si="0"/>
        <v>273</v>
      </c>
      <c r="BF15" s="63">
        <f t="shared" si="1"/>
        <v>-22</v>
      </c>
      <c r="BG15" s="64">
        <f t="shared" si="2"/>
        <v>164835.16483516485</v>
      </c>
      <c r="BH15" s="64">
        <f t="shared" si="3"/>
        <v>-3626373.6263736268</v>
      </c>
      <c r="BI15" s="51"/>
      <c r="BJ15" s="51"/>
      <c r="BK15" s="51"/>
      <c r="BL15" s="52" t="e">
        <f>VLOOKUP(BK15,#REF!,2,FALSE)</f>
        <v>#REF!</v>
      </c>
      <c r="BM15" s="60"/>
      <c r="BN15" s="60"/>
      <c r="BO15" s="60"/>
      <c r="BP15" s="59" t="e">
        <f>VLOOKUP(BO15,#REF!,2,FALSE)</f>
        <v>#REF!</v>
      </c>
      <c r="BQ15" s="91" t="s">
        <v>203</v>
      </c>
      <c r="BR15" s="89"/>
      <c r="BS15" s="89"/>
      <c r="BT15" s="89"/>
      <c r="BU15" s="89"/>
      <c r="BV15" s="89"/>
      <c r="BW15" s="89"/>
      <c r="BX15" s="89"/>
      <c r="BY15" s="89"/>
      <c r="BZ15" s="89"/>
      <c r="CA15" s="89"/>
      <c r="CB15" s="89"/>
      <c r="CC15" s="89"/>
      <c r="CD15" s="89"/>
      <c r="CE15" s="89"/>
      <c r="CF15" s="89"/>
      <c r="CG15" s="89"/>
      <c r="CH15" s="89"/>
      <c r="CI15" s="89"/>
      <c r="CJ15" s="89"/>
      <c r="CK15" s="93"/>
    </row>
    <row r="16" spans="1:88" s="75" customFormat="1" ht="13.5">
      <c r="A16" s="71"/>
      <c r="B16" s="71"/>
      <c r="C16" s="71"/>
      <c r="D16" s="71"/>
      <c r="E16" s="71"/>
      <c r="F16" s="72"/>
      <c r="G16" s="73"/>
      <c r="H16" s="74"/>
      <c r="I16" s="74"/>
      <c r="J16" s="74"/>
      <c r="K16" s="74"/>
      <c r="L16" s="74"/>
      <c r="M16" s="74"/>
      <c r="P16" s="76"/>
      <c r="Q16" s="76"/>
      <c r="R16" s="77"/>
      <c r="S16" s="78"/>
      <c r="T16" s="76"/>
      <c r="U16" s="79"/>
      <c r="V16" s="76"/>
      <c r="W16" s="79"/>
      <c r="X16" s="80"/>
      <c r="AD16" s="81"/>
      <c r="AE16" s="81"/>
      <c r="AF16" s="82"/>
      <c r="AG16" s="81"/>
      <c r="AH16" s="79"/>
      <c r="AI16" s="79"/>
      <c r="AQ16" s="79"/>
      <c r="AS16" s="18"/>
      <c r="AT16" s="17"/>
      <c r="AU16" s="17"/>
      <c r="AV16" s="17"/>
      <c r="AW16" s="17"/>
      <c r="AX16" s="17"/>
      <c r="BD16" s="83"/>
      <c r="BE16" s="84"/>
      <c r="BF16" s="84"/>
      <c r="BG16" s="85"/>
      <c r="BH16" s="85"/>
      <c r="BI16" s="86"/>
      <c r="BJ16" s="86"/>
      <c r="BK16" s="86"/>
      <c r="BL16" s="87"/>
      <c r="BM16" s="60"/>
      <c r="BN16" s="60"/>
      <c r="BO16" s="60"/>
      <c r="BP16" s="88"/>
      <c r="BR16" s="89"/>
      <c r="BS16" s="89"/>
      <c r="BT16" s="89"/>
      <c r="BU16" s="89"/>
      <c r="BV16" s="89"/>
      <c r="BW16" s="89"/>
      <c r="BX16" s="89"/>
      <c r="BY16" s="89"/>
      <c r="BZ16" s="89"/>
      <c r="CA16" s="89"/>
      <c r="CB16" s="89"/>
      <c r="CC16" s="89"/>
      <c r="CD16" s="89"/>
      <c r="CE16" s="89"/>
      <c r="CF16" s="89"/>
      <c r="CG16" s="89"/>
      <c r="CH16" s="89"/>
      <c r="CI16" s="89"/>
      <c r="CJ16" s="89"/>
    </row>
    <row r="17" spans="1:88" s="75" customFormat="1" ht="13.5">
      <c r="A17" s="71"/>
      <c r="B17" s="71"/>
      <c r="C17" s="71"/>
      <c r="D17" s="71"/>
      <c r="E17" s="71"/>
      <c r="F17" s="72"/>
      <c r="G17" s="73"/>
      <c r="H17" s="74"/>
      <c r="I17" s="74"/>
      <c r="J17" s="74"/>
      <c r="K17" s="74"/>
      <c r="L17" s="74"/>
      <c r="M17" s="74"/>
      <c r="P17" s="76"/>
      <c r="Q17" s="76"/>
      <c r="R17" s="77"/>
      <c r="S17" s="78"/>
      <c r="T17" s="76"/>
      <c r="U17" s="79"/>
      <c r="V17" s="76"/>
      <c r="W17" s="79"/>
      <c r="X17" s="80"/>
      <c r="AD17" s="81"/>
      <c r="AE17" s="81"/>
      <c r="AF17" s="82"/>
      <c r="AG17" s="81"/>
      <c r="AH17" s="79"/>
      <c r="AI17" s="79"/>
      <c r="AQ17" s="79"/>
      <c r="AS17" s="18"/>
      <c r="AT17" s="17"/>
      <c r="AU17" s="17"/>
      <c r="AV17" s="17"/>
      <c r="AW17" s="17"/>
      <c r="AX17" s="17"/>
      <c r="BD17" s="83"/>
      <c r="BE17" s="84"/>
      <c r="BF17" s="84"/>
      <c r="BG17" s="85"/>
      <c r="BH17" s="85"/>
      <c r="BI17" s="86"/>
      <c r="BJ17" s="86"/>
      <c r="BK17" s="86"/>
      <c r="BL17" s="87"/>
      <c r="BM17" s="60"/>
      <c r="BN17" s="60"/>
      <c r="BO17" s="60"/>
      <c r="BP17" s="88"/>
      <c r="BR17" s="89"/>
      <c r="BS17" s="89"/>
      <c r="BT17" s="89"/>
      <c r="BU17" s="89"/>
      <c r="BV17" s="89"/>
      <c r="BW17" s="89"/>
      <c r="BX17" s="89"/>
      <c r="BY17" s="89"/>
      <c r="BZ17" s="89"/>
      <c r="CA17" s="89"/>
      <c r="CB17" s="89"/>
      <c r="CC17" s="89"/>
      <c r="CD17" s="89"/>
      <c r="CE17" s="89"/>
      <c r="CF17" s="89"/>
      <c r="CG17" s="89"/>
      <c r="CH17" s="89"/>
      <c r="CI17" s="89"/>
      <c r="CJ17" s="89"/>
    </row>
    <row r="18" spans="1:67" ht="13.5">
      <c r="A18" s="13" t="s">
        <v>207</v>
      </c>
      <c r="V18" s="33"/>
      <c r="BM18" s="60"/>
      <c r="BN18" s="60"/>
      <c r="BO18" s="60"/>
    </row>
    <row r="19" spans="22:67" ht="27" customHeight="1">
      <c r="V19" s="33"/>
      <c r="BM19" s="60"/>
      <c r="BN19" s="60"/>
      <c r="BO19" s="60"/>
    </row>
    <row r="20" spans="1:69" ht="29.25" customHeight="1">
      <c r="A20" s="65">
        <v>15</v>
      </c>
      <c r="B20" s="65" t="s">
        <v>56</v>
      </c>
      <c r="C20" s="65">
        <v>2011</v>
      </c>
      <c r="D20" s="65" t="s">
        <v>45</v>
      </c>
      <c r="E20" s="65">
        <v>15</v>
      </c>
      <c r="F20" s="66" t="s">
        <v>7</v>
      </c>
      <c r="G20" s="67">
        <v>860002541</v>
      </c>
      <c r="H20" s="68" t="s">
        <v>169</v>
      </c>
      <c r="I20" s="68">
        <v>19403078</v>
      </c>
      <c r="J20" s="68" t="s">
        <v>46</v>
      </c>
      <c r="K20" s="68" t="s">
        <v>47</v>
      </c>
      <c r="L20" s="68" t="s">
        <v>48</v>
      </c>
      <c r="M20" s="68" t="s">
        <v>49</v>
      </c>
      <c r="N20" s="61"/>
      <c r="O20" s="61"/>
      <c r="P20" s="55" t="s">
        <v>50</v>
      </c>
      <c r="Q20" s="55" t="s">
        <v>97</v>
      </c>
      <c r="R20" s="69" t="s">
        <v>11</v>
      </c>
      <c r="S20" s="53">
        <v>900000000</v>
      </c>
      <c r="T20" s="55" t="s">
        <v>205</v>
      </c>
      <c r="U20" s="54">
        <v>40758</v>
      </c>
      <c r="V20" s="55" t="s">
        <v>206</v>
      </c>
      <c r="W20" s="54">
        <v>40788</v>
      </c>
      <c r="X20" s="53"/>
      <c r="Y20" s="61"/>
      <c r="Z20" s="61"/>
      <c r="AA20" s="61"/>
      <c r="AB20" s="61"/>
      <c r="AC20" s="61"/>
      <c r="AD20" s="56" t="s">
        <v>27</v>
      </c>
      <c r="AE20" s="56" t="s">
        <v>108</v>
      </c>
      <c r="AF20" s="70">
        <f>+S20+X20</f>
        <v>900000000</v>
      </c>
      <c r="AG20" s="56" t="s">
        <v>1</v>
      </c>
      <c r="AH20" s="54">
        <v>40788</v>
      </c>
      <c r="AI20" s="54">
        <v>40788</v>
      </c>
      <c r="AJ20" s="61"/>
      <c r="AK20" s="61"/>
      <c r="AL20" s="61"/>
      <c r="AM20" s="61"/>
      <c r="AN20" s="61"/>
      <c r="AO20" s="61"/>
      <c r="AP20" s="61"/>
      <c r="AQ20" s="54">
        <v>40878</v>
      </c>
      <c r="AR20" s="61"/>
      <c r="AS20" s="57" t="s">
        <v>12</v>
      </c>
      <c r="AT20" s="57">
        <v>19286309</v>
      </c>
      <c r="AU20" s="57" t="s">
        <v>13</v>
      </c>
      <c r="AV20" s="57" t="s">
        <v>55</v>
      </c>
      <c r="AW20" s="57"/>
      <c r="AX20" s="57" t="s">
        <v>52</v>
      </c>
      <c r="AY20" s="61"/>
      <c r="BD20" s="62">
        <v>40967</v>
      </c>
      <c r="BE20" s="63">
        <f>+AQ20-AI20</f>
        <v>90</v>
      </c>
      <c r="BF20" s="63">
        <f>+BD20-AQ20</f>
        <v>89</v>
      </c>
      <c r="BG20" s="64">
        <f>+AF20/BE20</f>
        <v>10000000</v>
      </c>
      <c r="BH20" s="64">
        <f>+BG20*BF20</f>
        <v>890000000</v>
      </c>
      <c r="BM20" s="60" t="s">
        <v>196</v>
      </c>
      <c r="BN20" s="60" t="s">
        <v>197</v>
      </c>
      <c r="BO20" s="60"/>
      <c r="BP20" s="59"/>
      <c r="BQ20" s="92" t="s">
        <v>201</v>
      </c>
    </row>
    <row r="21" spans="1:67" ht="14.25" customHeight="1" hidden="1">
      <c r="A21" s="33"/>
      <c r="V21" s="33"/>
      <c r="BM21" s="60"/>
      <c r="BN21" s="60"/>
      <c r="BO21" s="60"/>
    </row>
    <row r="22" spans="1:89" s="61" customFormat="1" ht="13.5" hidden="1">
      <c r="A22" s="65"/>
      <c r="B22" s="65"/>
      <c r="C22" s="65"/>
      <c r="D22" s="65"/>
      <c r="E22" s="65"/>
      <c r="F22" s="66"/>
      <c r="G22" s="67"/>
      <c r="H22" s="68"/>
      <c r="I22" s="68"/>
      <c r="J22" s="68"/>
      <c r="K22" s="68"/>
      <c r="L22" s="68"/>
      <c r="M22" s="68"/>
      <c r="P22" s="55"/>
      <c r="Q22" s="55"/>
      <c r="R22" s="69"/>
      <c r="S22" s="53"/>
      <c r="T22" s="55"/>
      <c r="U22" s="54"/>
      <c r="V22" s="55"/>
      <c r="W22" s="54"/>
      <c r="X22" s="53"/>
      <c r="AD22" s="56"/>
      <c r="AE22" s="56"/>
      <c r="AF22" s="70"/>
      <c r="AG22" s="56"/>
      <c r="AH22" s="54"/>
      <c r="AI22" s="54"/>
      <c r="AQ22" s="54"/>
      <c r="AS22" s="57"/>
      <c r="AT22" s="57"/>
      <c r="AU22" s="57"/>
      <c r="AV22" s="57"/>
      <c r="AW22" s="57"/>
      <c r="AX22" s="57"/>
      <c r="BD22" s="62"/>
      <c r="BE22" s="63"/>
      <c r="BF22" s="63"/>
      <c r="BG22" s="64"/>
      <c r="BH22" s="64"/>
      <c r="BI22" s="60"/>
      <c r="BJ22" s="60"/>
      <c r="BK22" s="60"/>
      <c r="BL22" s="59" t="e">
        <f>VLOOKUP(BK22,#REF!,2,FALSE)</f>
        <v>#REF!</v>
      </c>
      <c r="BM22" s="60"/>
      <c r="BN22" s="60"/>
      <c r="BO22" s="60"/>
      <c r="BP22" s="59"/>
      <c r="BQ22" s="92"/>
      <c r="BR22" s="96"/>
      <c r="BS22" s="96"/>
      <c r="BT22" s="96"/>
      <c r="BU22" s="96"/>
      <c r="BV22" s="96"/>
      <c r="BW22" s="96"/>
      <c r="BX22" s="96"/>
      <c r="BY22" s="96"/>
      <c r="BZ22" s="96"/>
      <c r="CA22" s="96"/>
      <c r="CB22" s="96"/>
      <c r="CC22" s="96"/>
      <c r="CD22" s="96"/>
      <c r="CE22" s="96"/>
      <c r="CF22" s="96"/>
      <c r="CG22" s="96"/>
      <c r="CH22" s="96"/>
      <c r="CI22" s="96"/>
      <c r="CJ22" s="96"/>
      <c r="CK22" s="94"/>
    </row>
    <row r="23" spans="6:22" ht="12.75">
      <c r="F23" s="13">
        <v>0</v>
      </c>
      <c r="S23" s="45">
        <f>+S12+750000000</f>
        <v>2350000000</v>
      </c>
      <c r="V23" s="33"/>
    </row>
    <row r="24" spans="1:32" ht="12.75">
      <c r="A24" s="23" t="s">
        <v>44</v>
      </c>
      <c r="S24" s="47"/>
      <c r="V24" s="33"/>
      <c r="AF24" s="58">
        <f>+AF13+640000000</f>
        <v>3418933418</v>
      </c>
    </row>
    <row r="25" spans="1:19" ht="12.75">
      <c r="A25" s="23" t="s">
        <v>130</v>
      </c>
      <c r="S25" s="47"/>
    </row>
    <row r="26" ht="13.5" customHeight="1">
      <c r="A26" s="23" t="s">
        <v>32</v>
      </c>
    </row>
    <row r="27" ht="12.75">
      <c r="A27" s="23" t="s">
        <v>33</v>
      </c>
    </row>
    <row r="47" spans="75:79" ht="14.25">
      <c r="BW47" s="97"/>
      <c r="BX47" s="97"/>
      <c r="BY47" s="97"/>
      <c r="BZ47" s="97"/>
      <c r="CA47" s="97"/>
    </row>
    <row r="48" spans="75:79" ht="14.25">
      <c r="BW48" s="97"/>
      <c r="BX48" s="97"/>
      <c r="BY48" s="97"/>
      <c r="BZ48" s="97"/>
      <c r="CA48" s="97"/>
    </row>
    <row r="49" spans="75:79" ht="14.25">
      <c r="BW49" s="97"/>
      <c r="BX49" s="97"/>
      <c r="BY49" s="97"/>
      <c r="BZ49" s="97"/>
      <c r="CA49" s="97"/>
    </row>
    <row r="50" spans="75:79" ht="14.25">
      <c r="BW50" s="97"/>
      <c r="BX50" s="97"/>
      <c r="BY50" s="97"/>
      <c r="BZ50" s="97"/>
      <c r="CA50" s="97"/>
    </row>
    <row r="51" spans="75:79" ht="14.25">
      <c r="BW51" s="97"/>
      <c r="BX51" s="97"/>
      <c r="BY51" s="97"/>
      <c r="BZ51" s="97"/>
      <c r="CA51" s="97"/>
    </row>
    <row r="52" spans="75:79" ht="14.25">
      <c r="BW52" s="97"/>
      <c r="BX52" s="97"/>
      <c r="BY52" s="97"/>
      <c r="BZ52" s="97"/>
      <c r="CA52" s="97"/>
    </row>
  </sheetData>
  <sheetProtection password="C01C" sheet="1" formatCells="0" formatColumns="0" formatRows="0" insertColumns="0" insertRows="0" insertHyperlinks="0" deleteColumns="0" deleteRows="0" sort="0" autoFilter="0" pivotTables="0"/>
  <protectedRanges>
    <protectedRange sqref="A1:BR65536" name="Rango1"/>
  </protectedRanges>
  <autoFilter ref="A1:AV27"/>
  <dataValidations count="5">
    <dataValidation errorStyle="warning" type="list" allowBlank="1" showInputMessage="1" showErrorMessage="1" promptTitle="SUBPROCESO" prompt="Seleccione el subproceso al que pertenece" sqref="BJ2:BJ17 BN2:BN17">
      <formula1>INDIRECT(SUBSTITUTE(BI2," ","_"))</formula1>
    </dataValidation>
    <dataValidation type="list" allowBlank="1" showInputMessage="1" showErrorMessage="1" promptTitle="PROCESO" prompt="Seleccione el proceso al que pertenece" sqref="BI2:BI17">
      <formula1>PROCESO</formula1>
    </dataValidation>
    <dataValidation errorStyle="warning" type="list" allowBlank="1" showInputMessage="1" showErrorMessage="1" promptTitle="PERFIL" prompt="Seleccione el perfil que aplica" sqref="BK2:BK17">
      <formula1>ADMINISTRATIVO</formula1>
    </dataValidation>
    <dataValidation type="list" allowBlank="1" showInputMessage="1" showErrorMessage="1" promptTitle="PROCESO" prompt="Seleccione el proceso al que pertenece" sqref="BM2:BM17">
      <formula1>PROCESO_ASIST</formula1>
    </dataValidation>
    <dataValidation errorStyle="warning" type="list" allowBlank="1" showInputMessage="1" showErrorMessage="1" promptTitle="PERFIL" prompt="Seleccione el perfil que aplica" sqref="BO2:BO17">
      <formula1>ASISTENCIAL</formula1>
    </dataValidation>
  </dataValidations>
  <hyperlinks>
    <hyperlink ref="L3" r:id="rId1" display="alirio.salamanca@previsora.gov.co"/>
    <hyperlink ref="L2" r:id="rId2" display="luz.castillaA@colsubsidio.com"/>
    <hyperlink ref="L11" r:id="rId3" display="direccion.comercial@marly.com.co"/>
    <hyperlink ref="L6" r:id="rId4" display="gerente@shaio.org"/>
    <hyperlink ref="L9" r:id="rId5" display="mercadeo@clinicanueva.com"/>
    <hyperlink ref="L8" r:id="rId6" display="lcsalgado@cardioinfantil,org"/>
    <hyperlink ref="L4" r:id="rId7" display="garpermedica@etb.net.co"/>
    <hyperlink ref="L10" r:id="rId8" display="presidencia@ligacancercolombia.org"/>
    <hyperlink ref="L12" r:id="rId9" display="info@fsfb.org.co"/>
    <hyperlink ref="L13" r:id="rId10" display="luz.castillaA@colsubsidio.com"/>
    <hyperlink ref="L5" r:id="rId11" display="maria.gutierrez@mederi.com.co"/>
    <hyperlink ref="L14" r:id="rId12" display="mauricio.morales@grupoenet.com"/>
    <hyperlink ref="L15" r:id="rId13" display="gerencia@planningconsultingltda.com"/>
    <hyperlink ref="L20" r:id="rId14" display="direccion.comercial@marly.com.co"/>
  </hyperlinks>
  <printOptions/>
  <pageMargins left="0.7" right="0.7" top="0.75" bottom="0.75" header="0.3" footer="0.3"/>
  <pageSetup horizontalDpi="600" verticalDpi="600" orientation="portrait" paperSize="9" r:id="rId17"/>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MALDANAE</dc:creator>
  <cp:keywords/>
  <dc:description/>
  <cp:lastModifiedBy>unia_dmon</cp:lastModifiedBy>
  <cp:lastPrinted>2014-07-08T00:38:11Z</cp:lastPrinted>
  <dcterms:created xsi:type="dcterms:W3CDTF">2010-02-05T14:56:39Z</dcterms:created>
  <dcterms:modified xsi:type="dcterms:W3CDTF">2015-01-02T13:29:41Z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